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showInkAnnotation="0" codeName="ThisWorkbook"/>
  <mc:AlternateContent xmlns:mc="http://schemas.openxmlformats.org/markup-compatibility/2006">
    <mc:Choice Requires="x15">
      <x15ac:absPath xmlns:x15ac="http://schemas.microsoft.com/office/spreadsheetml/2010/11/ac" url="/Users/johanrundqvist/Desktop/Avrop/AF/Senior Frontend/"/>
    </mc:Choice>
  </mc:AlternateContent>
  <xr:revisionPtr revIDLastSave="0" documentId="8_{987F4832-C859-3D40-9872-78748E8E4274}" xr6:coauthVersionLast="47" xr6:coauthVersionMax="47" xr10:uidLastSave="{00000000-0000-0000-0000-000000000000}"/>
  <bookViews>
    <workbookView xWindow="0" yWindow="500" windowWidth="28800" windowHeight="15840" tabRatio="768" activeTab="1" xr2:uid="{00000000-000D-0000-FFFF-FFFF00000000}"/>
  </bookViews>
  <sheets>
    <sheet name="1 Försättssida" sheetId="8" r:id="rId1"/>
    <sheet name="2 Specifikation" sheetId="98" r:id="rId2"/>
    <sheet name="Information" sheetId="101" r:id="rId3"/>
    <sheet name="Admin" sheetId="86" state="hidden" r:id="rId4"/>
  </sheets>
  <definedNames>
    <definedName name="Exempelrollval">Admin!$M$49:$T$54</definedName>
    <definedName name="Input14" localSheetId="1">'2 Specifikation'!#REF!</definedName>
    <definedName name="KompValNr1">Admin!$J$27</definedName>
    <definedName name="LarmStatus">'2 Specifikation'!$AG$3</definedName>
    <definedName name="ListLevNamn">Admin!$M$2:$M$18</definedName>
    <definedName name="ListvalNrProduktTjänst">Admin!$G$26:$G$43</definedName>
    <definedName name="pkey">Admin!$C$2</definedName>
    <definedName name="TblAnbudsområde">Admin!$I$49:$I$57</definedName>
    <definedName name="TblBörKrav">Admin!$N$36:$N$43</definedName>
    <definedName name="TblKompetensområde">Admin!$G$49:$G$57</definedName>
    <definedName name="TblLeverantörer">Admin!$M$1:$V$18</definedName>
    <definedName name="TblNivå">Admin!$P$26:$P$31</definedName>
    <definedName name="TblRegion">Admin!$G$2:$G$7</definedName>
    <definedName name="TblSkaKrav">Admin!$N$26:$N$33</definedName>
    <definedName name="TblTilldelningskriterier">Admin!$N$36:$N$39</definedName>
    <definedName name="UKey">Admin!$C$1</definedName>
    <definedName name="_xlnm.Print_Area" localSheetId="1">'2 Specifikation'!$A$1:$R$171</definedName>
    <definedName name="VerNr">'1 Försättssida'!$A$24</definedName>
    <definedName name="Välj1">Admin!$F$26</definedName>
    <definedName name="Välj2">Admin!$N$26</definedName>
    <definedName name="Välj3">Admin!$N$36</definedName>
    <definedName name="Välj4">Admin!$G$49</definedName>
    <definedName name="Välj5">Admin!$G$60</definedName>
    <definedName name="Välj6">Admin!$I$49</definedName>
    <definedName name="Wkey">Admin!$C$3</definedName>
    <definedName name="YColor">Admin!$C$4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8" i="98" l="1"/>
  <c r="AG28" i="98" s="1"/>
  <c r="AF68" i="98"/>
  <c r="AG68" i="98" s="1"/>
  <c r="AF74" i="98"/>
  <c r="AG74" i="98" s="1"/>
  <c r="AF81" i="98"/>
  <c r="AG81" i="98" s="1"/>
  <c r="Q118" i="98"/>
  <c r="I105" i="98"/>
  <c r="R101" i="98"/>
  <c r="R102" i="98"/>
  <c r="R100" i="98"/>
  <c r="R103" i="98"/>
  <c r="Q121" i="98"/>
  <c r="P116" i="98"/>
  <c r="R49" i="98"/>
  <c r="K96" i="98"/>
  <c r="AF56" i="98"/>
  <c r="AF58" i="98" s="1"/>
  <c r="AF52" i="98"/>
  <c r="AF54" i="98" s="1"/>
  <c r="AF48" i="98"/>
  <c r="AF49" i="98" s="1"/>
  <c r="AF44" i="98"/>
  <c r="AF46" i="98" s="1"/>
  <c r="R61" i="98"/>
  <c r="R57" i="98"/>
  <c r="R53" i="98"/>
  <c r="I27" i="86"/>
  <c r="F31" i="86"/>
  <c r="G31" i="86" s="1"/>
  <c r="F30" i="86"/>
  <c r="G30" i="86" s="1"/>
  <c r="F29" i="86"/>
  <c r="G29" i="86" s="1"/>
  <c r="F28" i="86"/>
  <c r="G28" i="86" s="1"/>
  <c r="F27" i="86"/>
  <c r="G27" i="86" s="1"/>
  <c r="H28" i="86"/>
  <c r="H29" i="86"/>
  <c r="H30" i="86"/>
  <c r="H31" i="86"/>
  <c r="H27" i="86"/>
  <c r="J27" i="86" s="1"/>
  <c r="M48" i="86"/>
  <c r="N48" i="86"/>
  <c r="O48" i="86"/>
  <c r="P48" i="86"/>
  <c r="T48" i="86"/>
  <c r="S48" i="86"/>
  <c r="R48" i="86"/>
  <c r="Q48" i="86"/>
  <c r="AF158" i="98"/>
  <c r="AG158" i="98" s="1"/>
  <c r="AF157" i="98"/>
  <c r="AG157" i="98" s="1"/>
  <c r="AF156" i="98"/>
  <c r="AG156" i="98" s="1"/>
  <c r="AF155" i="98"/>
  <c r="AG155" i="98" s="1"/>
  <c r="AF154" i="98"/>
  <c r="AG154" i="98"/>
  <c r="AF22" i="98"/>
  <c r="AG22" i="98" s="1"/>
  <c r="AF127" i="98"/>
  <c r="AG127" i="98" s="1"/>
  <c r="AF121" i="98"/>
  <c r="AG121" i="98" s="1"/>
  <c r="AG141" i="98"/>
  <c r="K167" i="98"/>
  <c r="R1" i="98"/>
  <c r="AF53" i="98" l="1"/>
  <c r="AF50" i="98"/>
  <c r="R64" i="98"/>
  <c r="P121" i="98" s="1"/>
  <c r="R105" i="98"/>
  <c r="P118" i="98" s="1"/>
  <c r="AG3" i="98"/>
  <c r="AF45" i="98"/>
  <c r="AF57" i="98"/>
  <c r="O3" i="98" l="1"/>
  <c r="O175" i="98"/>
  <c r="O67" i="98"/>
</calcChain>
</file>

<file path=xl/sharedStrings.xml><?xml version="1.0" encoding="utf-8"?>
<sst xmlns="http://schemas.openxmlformats.org/spreadsheetml/2006/main" count="437" uniqueCount="306">
  <si>
    <t>Kontaktperson</t>
  </si>
  <si>
    <t>Telefon</t>
  </si>
  <si>
    <t>Adress</t>
  </si>
  <si>
    <t>Postnummer</t>
  </si>
  <si>
    <t>Avropsblankett</t>
  </si>
  <si>
    <t>Myndighet/Organisation (namn)</t>
  </si>
  <si>
    <t>Postadress</t>
  </si>
  <si>
    <t>UKey</t>
  </si>
  <si>
    <t>pkey</t>
  </si>
  <si>
    <t>Kammarkollegiet</t>
  </si>
  <si>
    <t>Wkey</t>
  </si>
  <si>
    <t>YColor</t>
  </si>
  <si>
    <t xml:space="preserve"> </t>
  </si>
  <si>
    <t>255, 255, 153</t>
  </si>
  <si>
    <t>204, 255, 255</t>
  </si>
  <si>
    <t>150, 150, 150</t>
  </si>
  <si>
    <t>RGB</t>
  </si>
  <si>
    <t>204, 255, 204</t>
  </si>
  <si>
    <t>250, 191, 143</t>
  </si>
  <si>
    <t xml:space="preserve">Kontaktperson </t>
  </si>
  <si>
    <t>Organisations-nummer</t>
  </si>
  <si>
    <t>E-post kontaktperson</t>
  </si>
  <si>
    <t xml:space="preserve">från Statens inköpscentrals ramavtal inom området </t>
  </si>
  <si>
    <t>Ev. kundnummer</t>
  </si>
  <si>
    <t>Uppgifter om Ramavtalsleverantören</t>
  </si>
  <si>
    <t>Ramavtalsleverantörens namn</t>
  </si>
  <si>
    <t>Organisationsnummer</t>
  </si>
  <si>
    <t>Ramavtalsnummer</t>
  </si>
  <si>
    <t>Offertnummer el likn för detta avropssvar</t>
  </si>
  <si>
    <t>Avropssvar lämnas Ja/Nej</t>
  </si>
  <si>
    <t>Förlängningsoption: antal månader/år</t>
  </si>
  <si>
    <t>Förlägn. mån/år</t>
  </si>
  <si>
    <t>Kravuppfyllnad</t>
  </si>
  <si>
    <t>Svar</t>
  </si>
  <si>
    <t>Övrig information</t>
  </si>
  <si>
    <t>Kravet uppfyllt?</t>
  </si>
  <si>
    <t>Kommentar</t>
  </si>
  <si>
    <t>Kravet accepteras?</t>
  </si>
  <si>
    <t>Bilagor:</t>
  </si>
  <si>
    <t>Bilagan medföljer anbudet</t>
  </si>
  <si>
    <t>Underskrift</t>
  </si>
  <si>
    <t>Om avropande organisation så begär, scannas lämpligen undertecknad sida in och bifogas elektroniskt som en pdf-fil.</t>
  </si>
  <si>
    <t>Ort, datum</t>
  </si>
  <si>
    <t>Namn, befattning (behörig företrädare för leverantören)</t>
  </si>
  <si>
    <t>Leverantör</t>
  </si>
  <si>
    <t>Leverantörens svar</t>
  </si>
  <si>
    <t>Pris totalt</t>
  </si>
  <si>
    <t>Ange om leverantören ska underteckna avropssvaret (Ja/Nej)</t>
  </si>
  <si>
    <t>Leveransvillkor</t>
  </si>
  <si>
    <t>Leveransadress</t>
  </si>
  <si>
    <t>Fakturaadress</t>
  </si>
  <si>
    <t xml:space="preserve">Ska-krav finns på denna </t>
  </si>
  <si>
    <t>Avdelning, enhet etc</t>
  </si>
  <si>
    <t>Ort</t>
  </si>
  <si>
    <t>Fakturaref.</t>
  </si>
  <si>
    <t>Ange ev fakturaadress/erna</t>
  </si>
  <si>
    <t>Fakturaadress (om annan än ovan)</t>
  </si>
  <si>
    <t>Tilldelningskriterier</t>
  </si>
  <si>
    <t>Välj tilldelningskriterie</t>
  </si>
  <si>
    <t>Uppgifter om avropande organisation</t>
  </si>
  <si>
    <t xml:space="preserve">Totalt pris (utvärderas): </t>
  </si>
  <si>
    <t>Enligt specifikation nedan eller referera till bilaga</t>
  </si>
  <si>
    <t>Låsning av avropsblanketten</t>
  </si>
  <si>
    <t>Avropsförfrågan</t>
  </si>
  <si>
    <t>Avropssvar</t>
  </si>
  <si>
    <t xml:space="preserve">Avropsförfrågan - Förnyad konkurrensutsättning </t>
  </si>
  <si>
    <t>Om Nej, motivering
(Information ska även skickas till statens inköpscentral)</t>
  </si>
  <si>
    <t>Kravställning</t>
  </si>
  <si>
    <t>Välj Ska-krav</t>
  </si>
  <si>
    <t>Vald produkt/tjänst</t>
  </si>
  <si>
    <t>01.</t>
  </si>
  <si>
    <t>02.</t>
  </si>
  <si>
    <t>03.</t>
  </si>
  <si>
    <t>04.</t>
  </si>
  <si>
    <t>05.</t>
  </si>
  <si>
    <t>Tjänst nr</t>
  </si>
  <si>
    <t>Bilagor från avropande organisation</t>
  </si>
  <si>
    <t>Bilagor från Leverantören</t>
  </si>
  <si>
    <t>E-Post</t>
  </si>
  <si>
    <t>(Välj2)</t>
  </si>
  <si>
    <t>(Välj1)</t>
  </si>
  <si>
    <t>(Välj3)</t>
  </si>
  <si>
    <t>Övriga uppgifter</t>
  </si>
  <si>
    <t>ListvalNrProduktTjänst</t>
  </si>
  <si>
    <t>TblSkaKrav</t>
  </si>
  <si>
    <t>TblRegion</t>
  </si>
  <si>
    <t>Region 1</t>
  </si>
  <si>
    <t>Region 2</t>
  </si>
  <si>
    <t>Region 3</t>
  </si>
  <si>
    <t>Region 4</t>
  </si>
  <si>
    <t>Region 5</t>
  </si>
  <si>
    <t>Stockholms län, Gotlands län</t>
  </si>
  <si>
    <t>Region Västra (Omfattar: Västra Götalands län och Hallands län)</t>
  </si>
  <si>
    <t>Region Södra (Omfattar: Blekinge län, Skåne län och Kronobergs län)</t>
  </si>
  <si>
    <t>Norra regionen och Uppsala-Örebro (Omfattar: Norrbottens län, Jämtlands län, Västernorrlands län, Västerbottens län, Dalarnas län, Gävleborgs län, Uppsala län, Södermanlands län, Värmlands län, Västmanlands län och Örebro län)</t>
  </si>
  <si>
    <t>Region Sydöstra (Omfattar: Jönköpings län, Kalmar län och Östergötlands län)</t>
  </si>
  <si>
    <t>TblKompetensområde</t>
  </si>
  <si>
    <t>Användbarhet</t>
  </si>
  <si>
    <t>Verksamhetsutveckling och krav</t>
  </si>
  <si>
    <t>IT-Arkitekt</t>
  </si>
  <si>
    <t>Systemutveckling och Systemförvaltning</t>
  </si>
  <si>
    <t>Test och testledning</t>
  </si>
  <si>
    <t>Ledning och styrning</t>
  </si>
  <si>
    <t>IT-Säkerhet</t>
  </si>
  <si>
    <t>Avtalsnummer</t>
  </si>
  <si>
    <t>Ramavtal Anbudsområde</t>
  </si>
  <si>
    <t>Ovanstående rangordning gäller för avrop som vid avropstillfället uppgår</t>
  </si>
  <si>
    <t>till maximalt 160 timmar. För avrop som överstiger 160 timmar ska dessa göras via en förnyad konkurrensutsättning till samtliga ramavtalsleverantörer inom aktuellt område.</t>
  </si>
  <si>
    <t>Västra ????</t>
  </si>
  <si>
    <t>Exempelroll</t>
  </si>
  <si>
    <t>Kompetens och kompetensnivåer</t>
  </si>
  <si>
    <t>Priser</t>
  </si>
  <si>
    <t>Språk</t>
  </si>
  <si>
    <t>Säkerhetsskyddsavtal och registerkontroll konsult</t>
  </si>
  <si>
    <t>Tider och genomförande</t>
  </si>
  <si>
    <t>TblNivå</t>
  </si>
  <si>
    <t>Nivå 1</t>
  </si>
  <si>
    <t>Nivå 2</t>
  </si>
  <si>
    <t>Nivå 3</t>
  </si>
  <si>
    <t>Nivå 4</t>
  </si>
  <si>
    <t>Nivå 5</t>
  </si>
  <si>
    <t>Ref/diarie -nummer för avropet</t>
  </si>
  <si>
    <t>Faktureringsvillkor och rutiner</t>
  </si>
  <si>
    <t>Avtalsvillkor</t>
  </si>
  <si>
    <t>Annan enligt specifikation</t>
  </si>
  <si>
    <t>Antal timmar</t>
  </si>
  <si>
    <t>Gäller alla tjänster i detta avrop</t>
  </si>
  <si>
    <t>Välj Kompetensområde</t>
  </si>
  <si>
    <t>(Välj4)</t>
  </si>
  <si>
    <t>TblExempelroller</t>
  </si>
  <si>
    <t>(Välj5)</t>
  </si>
  <si>
    <t>Välj Exempelroll</t>
  </si>
  <si>
    <t>Användbarhetsarkitekt</t>
  </si>
  <si>
    <t>Grafisk formgivare</t>
  </si>
  <si>
    <t>Teknisk skribent</t>
  </si>
  <si>
    <t>Testare av användbarhet och användargränssnitt</t>
  </si>
  <si>
    <t>Tillgänglighetsspecialist</t>
  </si>
  <si>
    <t>Kravhantering och Kravanalys</t>
  </si>
  <si>
    <t>Metodstöd</t>
  </si>
  <si>
    <t>Modelleringsledare</t>
  </si>
  <si>
    <t>Verksamhetsanalytiker</t>
  </si>
  <si>
    <t>Infrastrukturarkitekt</t>
  </si>
  <si>
    <t>Lösningsarkitekt</t>
  </si>
  <si>
    <t>Mjukvaruarkitekt</t>
  </si>
  <si>
    <t>Databasdesigner- administratör</t>
  </si>
  <si>
    <t>Konfigurations- och versionshantering</t>
  </si>
  <si>
    <t>Systemintegratör</t>
  </si>
  <si>
    <t>Systemutveckling</t>
  </si>
  <si>
    <t>Prestandatest</t>
  </si>
  <si>
    <t>Testare</t>
  </si>
  <si>
    <t>Testautomatiserare</t>
  </si>
  <si>
    <t>Testledare</t>
  </si>
  <si>
    <t>Förvaltningsledare</t>
  </si>
  <si>
    <t>IT-Controller</t>
  </si>
  <si>
    <t>Projektledare</t>
  </si>
  <si>
    <t>Teknisk projektledare</t>
  </si>
  <si>
    <t>Tjänsteansvarig</t>
  </si>
  <si>
    <t>IT-Säkerhetsstrateg/IT-Säkerhetsanalytiker</t>
  </si>
  <si>
    <t>IT-Säkerhetstekniker</t>
  </si>
  <si>
    <t>Exempelrollval</t>
  </si>
  <si>
    <t>Val Kompetensområde</t>
  </si>
  <si>
    <t>KompValNr</t>
  </si>
  <si>
    <t>=INDEX(Exempelrollval;;KompValNr1)</t>
  </si>
  <si>
    <t>Formel i Exempelroll- dataveri- fieringen</t>
  </si>
  <si>
    <t>Observera!</t>
  </si>
  <si>
    <t>I detta avtal utgår kompetensnivå 1 helt då den nivån ej</t>
  </si>
  <si>
    <t>efterfrågas av statliga myndigheter inom området IT- konsulttjänster, Resurskonsulter. Beskrivningen av</t>
  </si>
  <si>
    <t>kompetensnivå 1 finns med här för att ge bilden av SIC:s</t>
  </si>
  <si>
    <t>hela kompetensnivåmodell.</t>
  </si>
  <si>
    <r>
      <rPr>
        <i/>
        <sz val="10"/>
        <rFont val="Arial"/>
        <family val="2"/>
      </rPr>
      <t>Ledning</t>
    </r>
    <r>
      <rPr>
        <sz val="10"/>
        <rFont val="Arial"/>
        <family val="2"/>
      </rPr>
      <t xml:space="preserve"> – kräver arbetsledning</t>
    </r>
  </si>
  <si>
    <r>
      <rPr>
        <i/>
        <sz val="10"/>
        <rFont val="Arial"/>
        <family val="2"/>
      </rPr>
      <t>Kunskap</t>
    </r>
    <r>
      <rPr>
        <sz val="10"/>
        <rFont val="Arial"/>
        <family val="2"/>
      </rPr>
      <t xml:space="preserve"> – har utbildning inom aktuellt område/roll, viss svårighetsgrad</t>
    </r>
  </si>
  <si>
    <r>
      <rPr>
        <i/>
        <sz val="10"/>
        <rFont val="Arial"/>
        <family val="2"/>
      </rPr>
      <t>Erfarenhet</t>
    </r>
    <r>
      <rPr>
        <sz val="10"/>
        <rFont val="Arial"/>
        <family val="2"/>
      </rPr>
      <t xml:space="preserve"> – arbetat 1-3 år inom aktuellt område/roll, har deltagit i eller utfört ett flertal liknande uppdrag</t>
    </r>
  </si>
  <si>
    <r>
      <rPr>
        <i/>
        <sz val="10"/>
        <rFont val="Arial"/>
        <family val="2"/>
      </rPr>
      <t>Självständighet</t>
    </r>
    <r>
      <rPr>
        <sz val="10"/>
        <rFont val="Arial"/>
        <family val="2"/>
      </rPr>
      <t xml:space="preserve"> – kan självständigt utföra avgränsade arbetsuppgifter</t>
    </r>
  </si>
  <si>
    <r>
      <rPr>
        <i/>
        <sz val="10"/>
        <rFont val="Arial"/>
        <family val="2"/>
      </rPr>
      <t>Kunskap</t>
    </r>
    <r>
      <rPr>
        <sz val="10"/>
        <rFont val="Arial"/>
        <family val="2"/>
      </rPr>
      <t xml:space="preserve"> – hög kompetens inom aktuellt område/roll</t>
    </r>
  </si>
  <si>
    <r>
      <rPr>
        <i/>
        <sz val="10"/>
        <rFont val="Arial"/>
        <family val="2"/>
      </rPr>
      <t>Erfarenhet</t>
    </r>
    <r>
      <rPr>
        <sz val="10"/>
        <rFont val="Arial"/>
        <family val="2"/>
      </rPr>
      <t xml:space="preserve"> – arbetat 4-8 år inom aktuellt område/roll, är förebild för andra konsulter på lägre nivå.</t>
    </r>
  </si>
  <si>
    <r>
      <rPr>
        <i/>
        <sz val="10"/>
        <rFont val="Arial"/>
        <family val="2"/>
      </rPr>
      <t>Ledning</t>
    </r>
    <r>
      <rPr>
        <sz val="10"/>
        <rFont val="Arial"/>
        <family val="2"/>
      </rPr>
      <t xml:space="preserve"> – tar ansvar för delområde, kan leda en mindre grupp</t>
    </r>
  </si>
  <si>
    <r>
      <rPr>
        <i/>
        <sz val="10"/>
        <rFont val="Arial"/>
        <family val="2"/>
      </rPr>
      <t>Självständighet</t>
    </r>
    <r>
      <rPr>
        <sz val="10"/>
        <rFont val="Arial"/>
        <family val="2"/>
      </rPr>
      <t xml:space="preserve"> – kan arbeta självständigt</t>
    </r>
  </si>
  <si>
    <r>
      <rPr>
        <i/>
        <sz val="10"/>
        <rFont val="Arial"/>
        <family val="2"/>
      </rPr>
      <t>Kunskap</t>
    </r>
    <r>
      <rPr>
        <sz val="10"/>
        <rFont val="Arial"/>
        <family val="2"/>
      </rPr>
      <t xml:space="preserve"> – hög generalistkompetens, eller mycket hög kompetens inom aktuellt område/roll</t>
    </r>
  </si>
  <si>
    <r>
      <rPr>
        <i/>
        <sz val="10"/>
        <rFont val="Arial"/>
        <family val="2"/>
      </rPr>
      <t>Erfarenhet</t>
    </r>
    <r>
      <rPr>
        <sz val="10"/>
        <rFont val="Arial"/>
        <family val="2"/>
      </rPr>
      <t xml:space="preserve"> – har deltagit i stora uppdrag inom aktuellt område och genomfört uppdrag med mycket hög kvalitet. Nivån uppnås normalt tidigast efter 9-12 års arbete inom aktuellt område/roll.</t>
    </r>
  </si>
  <si>
    <r>
      <rPr>
        <i/>
        <sz val="10"/>
        <rFont val="Arial"/>
        <family val="2"/>
      </rPr>
      <t>Ledning</t>
    </r>
    <r>
      <rPr>
        <sz val="10"/>
        <rFont val="Arial"/>
        <family val="2"/>
      </rPr>
      <t xml:space="preserve"> – tar huvudansvar för ledning av större grupp</t>
    </r>
  </si>
  <si>
    <r>
      <rPr>
        <i/>
        <sz val="10"/>
        <rFont val="Arial"/>
        <family val="2"/>
      </rPr>
      <t>Självständighet</t>
    </r>
    <r>
      <rPr>
        <sz val="10"/>
        <rFont val="Arial"/>
        <family val="2"/>
      </rPr>
      <t xml:space="preserve"> – mycket stor</t>
    </r>
  </si>
  <si>
    <t>Kunskap – kompetens av högsta rang inom aktuellt område/roll, uppfattas som expert/guru på marknaden.</t>
  </si>
  <si>
    <r>
      <rPr>
        <i/>
        <sz val="10"/>
        <rFont val="Arial"/>
        <family val="2"/>
      </rPr>
      <t>Erfarenhet</t>
    </r>
    <r>
      <rPr>
        <sz val="10"/>
        <rFont val="Arial"/>
        <family val="2"/>
      </rPr>
      <t xml:space="preserve"> – (som 4)</t>
    </r>
  </si>
  <si>
    <r>
      <rPr>
        <i/>
        <sz val="10"/>
        <rFont val="Arial"/>
        <family val="2"/>
      </rPr>
      <t>Ledning</t>
    </r>
    <r>
      <rPr>
        <sz val="10"/>
        <rFont val="Arial"/>
        <family val="2"/>
      </rPr>
      <t xml:space="preserve"> – har stor vana och erfarenhet av att verka i ledande befattning</t>
    </r>
  </si>
  <si>
    <r>
      <rPr>
        <i/>
        <sz val="10"/>
        <rFont val="Arial"/>
        <family val="2"/>
      </rPr>
      <t>Självständighet</t>
    </r>
    <r>
      <rPr>
        <sz val="10"/>
        <rFont val="Arial"/>
        <family val="2"/>
      </rPr>
      <t xml:space="preserve"> – mycket stor</t>
    </r>
  </si>
  <si>
    <t>Kompetensklassningen används vid:</t>
  </si>
  <si>
    <t>* utvärdering av kompetensnivåer</t>
  </si>
  <si>
    <t>* prissättning vid leverans av konsulttjänster</t>
  </si>
  <si>
    <t>* uppföljning av prestation vid leverans av konsulttjänster</t>
  </si>
  <si>
    <t>I detta ramavtal och vid kommande avrop används en modell för definition av olika kompetensnivåer för konsulter som utför tjänsterna. SIC:s syfte med denna kompetensnivåmodell för konsulter är att underlätta klassificering av kompetensen genom att använda enhetliga principer och begrepp. En utbredd tillämpning av denna modell inom offentlig förvaltning borgar för en enklare och effektivare dialog internt hos avropande myndighet och på marknaden</t>
  </si>
  <si>
    <t>Nivåbeskrivningarna är profilbeskrivningar på en övergripande nivå. Vid klassning av en konsults kompetens inom aktuellt kompetensområde ska den kompetensnivå som passar bäst väljas (se nedan). Erfarenhet i antal år innebär antal arbetade år inom rollen/kompetensen – det vill säga inte nödvändigtvis i antal år som konsult i aktuell roll.</t>
  </si>
  <si>
    <t>Obligatoriska krav (ska-krav) på Tjänst</t>
  </si>
  <si>
    <t>Välj Tjänst</t>
  </si>
  <si>
    <t>Pris per timme
(priset ska anges exkl moms)</t>
  </si>
  <si>
    <t>Tjänster</t>
  </si>
  <si>
    <t>Specificera Tjänsters benämning nedan alternativt skriv "enligt bilaga" och bifoga en bilaga med specifikation av Tjänster och tjänster.
Om Tjänste/tjänste på resp rad specificeras ytterligare i bilaga skriv bilagenumret i kolumnen till höger.</t>
  </si>
  <si>
    <t>Konsultens placeringsort</t>
  </si>
  <si>
    <t>Ange ev. specifika leveransvillkor alt. hänvisa till avtalsvillkor, tex särskilda överenskommelser mm.</t>
  </si>
  <si>
    <t>Specificera ev bilagor som medföljer denna avropsförfrågan</t>
  </si>
  <si>
    <t>Leverantören har lämnat begärda prisuppgifter som gäller för offererade Tjänster enligt ställda ska krav och är införstådd med att samtliga lämnade uppgifter i avropssvaret är bindande.</t>
  </si>
  <si>
    <t>Ange ev. organisationens krav på bilagor från leverantören tex CV, intyg mm.</t>
  </si>
  <si>
    <t>Hänvisning till CV/ bilaga nummer</t>
  </si>
  <si>
    <t>E-postadress till kontaktperson</t>
  </si>
  <si>
    <t>TblAnbudsområde</t>
  </si>
  <si>
    <t>(Välj6)</t>
  </si>
  <si>
    <t>Kontraktets längd: t.o.m datum</t>
  </si>
  <si>
    <t>Specifikation av konsulttjänst</t>
  </si>
  <si>
    <t>Beskrivning av konsulttjänst</t>
  </si>
  <si>
    <t>Hänvisning till CV/bilaga nr</t>
  </si>
  <si>
    <t>Konsult-tjänstens startdatum</t>
  </si>
  <si>
    <t>Konsult-tjänstens slutdatum</t>
  </si>
  <si>
    <t>Ange övriga specifika förutsättningar, förhållanden eller önskemål som kan vara viktiga för leverantören och som inte framgår på annan plats i dokumentet.</t>
  </si>
  <si>
    <t>Beskrivning Nivå 2-5</t>
  </si>
  <si>
    <t>Länk till förklaring Nivå 2-5</t>
  </si>
  <si>
    <t>Tjänst nr 1</t>
  </si>
  <si>
    <t>Uppställning av krav alt. hänvisning till bilaga. För mer information se kravkatalog på www.avropa.se</t>
  </si>
  <si>
    <t>Ange placeringsort för konsulten/erna</t>
  </si>
  <si>
    <t>Nivå (förklaring se flik Information)</t>
  </si>
  <si>
    <t>Tjänst nr 3</t>
  </si>
  <si>
    <t>Tjänst nr 4</t>
  </si>
  <si>
    <t>Tjänst nr 5</t>
  </si>
  <si>
    <t>Ifylld</t>
  </si>
  <si>
    <t>Bör-Krav (se utvärdering bör-krav)</t>
  </si>
  <si>
    <t>Summa kriterievikt:</t>
  </si>
  <si>
    <t>(ska alltid summera till 100 %)</t>
  </si>
  <si>
    <t>1. Pris</t>
  </si>
  <si>
    <t>Utvärdering av det totala sammanräknade priset för uppdraget per år eller månad. 
Eventuell ytterligare beskrivning av tilldelningskriteriet:</t>
  </si>
  <si>
    <t>Viktning %</t>
  </si>
  <si>
    <t>Ange poäng för uppfyllt krav</t>
  </si>
  <si>
    <t>Avropande organisation sätter poäng i utvärderingen efter inkomna avropssvar (Nej/Ja) *</t>
  </si>
  <si>
    <t>Krav uppfyllt Ja/Nej</t>
  </si>
  <si>
    <t>Beskrivning av hur leverantören uppfyller kravet eller referera till bilaga</t>
  </si>
  <si>
    <t>Poäng-bedömn. av avropande organisation (efter man fått in avrops-svar)</t>
  </si>
  <si>
    <t>Motivering för Bedömning i efterhand</t>
  </si>
  <si>
    <t>Utvärderas</t>
  </si>
  <si>
    <t xml:space="preserve">Summa poäng  </t>
  </si>
  <si>
    <t xml:space="preserve">Om Tjänst på resp rad specificeras ytterligare i bilaga skriv bilagenumret i kolumnen till höger.
Vid stora/komplexa beställningar kan man som alterativ specificera Tjänster i en bilaga. Skriv "enligt bilaga" och ange bilagenummer i specifikationen nedan. I detta fall anges "Antal" till 1 för hela beställningen. </t>
  </si>
  <si>
    <t>Motivering, i efterhand, skriver avropande organisation här</t>
  </si>
  <si>
    <t>Utvärdering</t>
  </si>
  <si>
    <t>Utvärdering av avropssvar</t>
  </si>
  <si>
    <t>Avropande organisations beskrivning av den utvärderingsmodell som kommer att tillämpas</t>
  </si>
  <si>
    <t>Utvärdering efter avropssvar</t>
  </si>
  <si>
    <t>Sammanställning för detta avropssvar</t>
  </si>
  <si>
    <t>Poängsumma per kriterium samt angiven kriterievikt</t>
  </si>
  <si>
    <t>1. Totalpris 
för detta avropssvar</t>
  </si>
  <si>
    <t>E-faktura ska ingå i avropet (Ja/Nej)</t>
  </si>
  <si>
    <t>Krav på e-faktura</t>
  </si>
  <si>
    <t>Uppgifter om e-faktura</t>
  </si>
  <si>
    <r>
      <t xml:space="preserve">Ange tilldelningskriterier och utvärderingskrav (bör-krav) som kommer att tillämpas för att utse vinnande avropssvar
</t>
    </r>
    <r>
      <rPr>
        <sz val="10"/>
        <rFont val="Arial"/>
        <family val="2"/>
      </rPr>
      <t>Avropande organisation har möjlighet att utvärdera på lägsta pris. Då anges 100% vikt på pris. 0% som kriterievikt innebär att kriteriet inte tillämpas vid utvärderingen.
Observera att avropande organisation kan välja om poäng ska utfalla direkt om leverantör svarar att krav uppfylles, eller om poäng ska sättas av avropande organisation först efter en bedömning. Detta anges i ruta till höger om poäng.
Se även kravkatalog i Avropsregler.</t>
    </r>
  </si>
  <si>
    <t>Förslag på utvärderingsmodell vid användande av fler kriterier än pris</t>
  </si>
  <si>
    <t>Avropssvar med högsta poängsumman respektive lägsta pris erhåller betyget 10. Övriga avropssvar erhåller betyg i relation till det avropssvar som fått högsta poängsumma respektive offererat lägsta pris. Betygen för respektive kriterie (inkl pris) viktas sedan i förhållande till angiven procentsats för kriteriet. Summan av de viktade betygen utgör avropssvarets totalbetyg.                                                                                                                                                                                                                                                                                                                   Formel för betygssättning av kriterier: (avropssvarets poäng/högsta poäng*10)                                                                                                                                                                                            Formel för betygssättning av pris: (lägsta pris/avropssvarets pris*10)</t>
  </si>
  <si>
    <t>Avropande organisation kommer att använda denna modell vid utvärdering</t>
  </si>
  <si>
    <t>Region</t>
  </si>
  <si>
    <t>Välj Region</t>
  </si>
  <si>
    <t>Precisera utvärderingskrav (bör-krav) enligt specifikation nedan eller referera till bilaga.
Avropande organisation har möjlighet att, vid behov, sätta olika poäng för olika bör-krav och därigenom vikta dessa inbördes.</t>
  </si>
  <si>
    <t>2. Bör-Krav</t>
  </si>
  <si>
    <t>Ange kriterivikt för övriga tilldelingskriterier nedan</t>
  </si>
  <si>
    <t>Avtalsstart</t>
  </si>
  <si>
    <t>Nej</t>
  </si>
  <si>
    <t>1.2</t>
  </si>
  <si>
    <r>
      <rPr>
        <i/>
        <sz val="10"/>
        <rFont val="Arial"/>
        <family val="2"/>
      </rPr>
      <t>Kunskap</t>
    </r>
    <r>
      <rPr>
        <sz val="10"/>
        <rFont val="Arial"/>
        <family val="2"/>
      </rPr>
      <t xml:space="preserve"> – nyss genomförd utbildning inom aktuell roll</t>
    </r>
  </si>
  <si>
    <r>
      <rPr>
        <i/>
        <sz val="10"/>
        <rFont val="Arial"/>
        <family val="2"/>
      </rPr>
      <t>Erfarenhet</t>
    </r>
    <r>
      <rPr>
        <sz val="10"/>
        <rFont val="Arial"/>
        <family val="2"/>
      </rPr>
      <t xml:space="preserve"> – kortare arbetserfarenhet eller ej vana som konsult</t>
    </r>
  </si>
  <si>
    <r>
      <rPr>
        <i/>
        <sz val="10"/>
        <rFont val="Arial"/>
        <family val="2"/>
      </rPr>
      <t>Självständighet</t>
    </r>
    <r>
      <rPr>
        <sz val="10"/>
        <rFont val="Arial"/>
        <family val="2"/>
      </rPr>
      <t xml:space="preserve"> – kan självständigt utföra enklare uppgifter</t>
    </r>
  </si>
  <si>
    <t>Detta görs genom att klicka på knappen "Lås avropsblanketten" nedan samt ange ett lösenord. Om det visat sig att man glömt fylla i någon uppgift så kan det vara bra att kunna låsa upp blanketten. Klicka då på knappen "Lås upp avropsblanketten" nedan. Observera att lösenordet inte kan bestå av enbart siffror.</t>
  </si>
  <si>
    <t>Arbetsförmedlingen</t>
  </si>
  <si>
    <t>202100-2114</t>
  </si>
  <si>
    <t>113 99</t>
  </si>
  <si>
    <t>Konsultinköp</t>
  </si>
  <si>
    <t>Leveransavtal</t>
  </si>
  <si>
    <t>Ja</t>
  </si>
  <si>
    <t>Stockholm</t>
  </si>
  <si>
    <t>CV för offererad konsult ska bifogas avropssvaret.</t>
  </si>
  <si>
    <t>Vid utvärdering av pris tilldelas maximal poäng (40 poäng) till lägst anbudspris, medan övriga anbudspriser tilldelas poäng i förhållande till det lägsta anbudspriset. Detta räknas fram genom formeln: (Lägsta anbudspris/Anbudspris) x Maximal poäng.</t>
  </si>
  <si>
    <t xml:space="preserve">Arbetsförmedlingen utvärderar avropssvaren för att hitta det anbud/den konsultprofil som enligt förfrågningsunderlaget bäst uppfyller det efterfrågade behovet. Utvärderingen görs i flera steg:
Steg 1: Först prövas om avropssvaret uppfyller skakraven. Avropssvar som inte uppfyller skakraven kommer inte att beaktas i den fortsatta prövningen. De avropssvar som uppfyller skakraven går vidare till nästa steg i utvärderingen.
Steg 2: I detta steg prövas hur väl avropssvaren uppfyller börkraven. Börkraven poängsätts i avropsblanketten. I utvärderingen kommer även intervjuförfrarande komma att ingå.
Vid utvärdering utdelas maximalt 100 poäng enligt nedan fördelning mellan utvärderingskriterierna kvalitet och pris:
Kriterium   Vikt %    Maximal poäng
Kvalitet       60          60
Pris            40          40
Vid utvärdering av kvalitet ges varje enskilt börkrav rörande kompetens ett visst antal poäng utifrån uppfyllnad av kravet. Samtliga börkrav rörande kompetens kan tillsammans ge maximalt 60 poäng. Varje börkrav rörande kompetens ges poäng mellan 0 och full poäng (se respektive börkravs maximala poäng i denna avropsförfrågan).
</t>
  </si>
  <si>
    <t xml:space="preserve">
</t>
  </si>
  <si>
    <t xml:space="preserve">
</t>
  </si>
  <si>
    <r>
      <rPr>
        <b/>
        <i/>
        <sz val="10"/>
        <rFont val="Arial"/>
        <family val="2"/>
      </rPr>
      <t>Instruktion till avropande organisation: 
Spara ned blanketten på din dator.</t>
    </r>
    <r>
      <rPr>
        <i/>
        <sz val="10"/>
        <rFont val="Arial"/>
        <family val="2"/>
      </rPr>
      <t xml:space="preserve">
Gulmarkerade rutor fylls i av avropare innan blanketten skickas.
Blanketten bifogas i Tendsign till ramavtalsleverantörer inom aktuellt kompetensområde och region.
Se vidare "Vägledning vid avrop".
Avsnitt markerade med * är obligatoriska att fylla i för blankettens funktionalitet.</t>
    </r>
  </si>
  <si>
    <r>
      <rPr>
        <b/>
        <i/>
        <sz val="10"/>
        <rFont val="Arial"/>
        <family val="2"/>
      </rPr>
      <t>Instruktion till leverantör:</t>
    </r>
    <r>
      <rPr>
        <i/>
        <sz val="10"/>
        <color indexed="10"/>
        <rFont val="Arial"/>
        <family val="2"/>
      </rPr>
      <t xml:space="preserve">
</t>
    </r>
    <r>
      <rPr>
        <i/>
        <sz val="10"/>
        <rFont val="Arial"/>
        <family val="2"/>
      </rPr>
      <t>Blåmarkerade rutor fylls i av leverantören.
Läs och kontrollera obligatoriska krav.
Returnera blanketten i Tendsign till avropande organisation (oavsett Ja eller Nej).</t>
    </r>
  </si>
  <si>
    <t xml:space="preserve">Statliga myndigheter ska hantera alla sina fakturor elektroniskt (e-faktura) enligt ny lagstiftning 
1 april 2019. Alla e-fakturor ska referera till överenskommen referens, exempelvis ett 
inköpsordernummer eller en referens till ett kostnadsställe. Arbetsförmedlingen tillämpar 30 dagars 
betalningsvillkor från ankomstdatum. Inga expeditions- eller faktureringsavgifter får tillkomma. </t>
  </si>
  <si>
    <t xml:space="preserve">Ramavtal: Programvaror och tjänster Systemutveckling 23.3-5559-17 </t>
  </si>
  <si>
    <t xml:space="preserve"> Programvaror och tjänster Systemutveckling </t>
  </si>
  <si>
    <t xml:space="preserve">23.3-5559-17 </t>
  </si>
  <si>
    <t>Elektrogatan 4</t>
  </si>
  <si>
    <t>Inköpsavdelningen</t>
  </si>
  <si>
    <t>Postort</t>
  </si>
  <si>
    <t>SOLNA</t>
  </si>
  <si>
    <t>•Uppfylls mycket väl (20p)
•Uppfylls väl (15p)
•Uppfylls delvis (10p)
•Uppfylls ej (0p)</t>
  </si>
  <si>
    <t>Beskrivning av poängskalan.
Poängskalan bygger på totalt 60 poäng.</t>
  </si>
  <si>
    <t>Kompetensområde *</t>
  </si>
  <si>
    <t>Uppgifter om underleverantör (om aktuellt för denna konsulttjänst)</t>
  </si>
  <si>
    <t>Obs att tidsfristen måste vara skälig med hänsyn till avropets karaktär.</t>
  </si>
  <si>
    <t>År</t>
  </si>
  <si>
    <t>Senior Frontend-utvecklare</t>
  </si>
  <si>
    <t>Senior Frontend-utvecklare med fokus på Angular och grundläggande kunskaper inom Backend-utveckling</t>
  </si>
  <si>
    <t>•Uppfylls mycket väl (15p)
•Uppfylls väl (10p)
•Uppfylls delvis (5p)
•Uppfylls ej (0p)</t>
  </si>
  <si>
    <t>• Konsulten bör ha erfarenhet av teknikerna/verktygen Webpack , Jira, och erfarenhet av att införa och utveckla med hjälp av Continuous Integration och Continuous Deploy.</t>
  </si>
  <si>
    <t>•Uppfylls väl (10p)
•Uppfylls delvis (5p)
•Uppfylls ej (0p)</t>
  </si>
  <si>
    <t>• Behovet för detta avrop är en (1) konsult.      
• Leverantör ska endast lämna 1 avropssvar/konsultprofil.
• Leverantör som vid avropstillfället inte kan erbjuda konsult inom efterfrågad roll är skyldig att svara att de inte kan leverera tjänsten.
• Anbudsgivaren ska i anbudet ange önskat timpris.
• Arbetsförmedlingen kommer att utvärdera avropssvaren för att hitta det/de avropssvar som bäst uppfyller det efterfrågade behovet.
• Referenser kommer ev. att begäras om intervju blir aktuell.
• Frågor angående avropet ställs i Tendsign.
• Anbuden ska vara på svenska.
• Angivet antal timmar är ungefärligt beräknade på den totala avtalsperioden inklusive option.
• OBS: Tänk på att lämna så kortfattade och kärnfulla beskrivningar av kravuppfyllnad som möjligt i avropssvaret. Hänvisa annars hellre till bifogat CV. Längre beskrivningar premieras inte. 
• Erbjuden konsult bör vara tillgänglig med 100% omfattning.
• Startdatum är preliminärt.
• I uppdraget ingår att säkerställa att kunskap och dokumentation, avseende konsultens uppdrag, kontinuerligt förs vidare till av Arbetsförmedlingen utsedda personer.</t>
  </si>
  <si>
    <r>
      <t>• Konsulten bör ha erfarenhet av Fullstack utveckling.  
• Konsulten bör ha erfarenhet av prestandaoptimering</t>
    </r>
    <r>
      <rPr>
        <sz val="10"/>
        <color rgb="FFFF0000"/>
        <rFont val="Arial"/>
        <family val="2"/>
      </rPr>
      <t>.</t>
    </r>
    <r>
      <rPr>
        <sz val="10"/>
        <rFont val="Arial"/>
        <family val="2"/>
      </rPr>
      <t xml:space="preserve">
• Konsulten bör ha en god förmåga och intresse att sätta sig in i verksamhetskritiska handhavanden och processer.
• Konsulten bör ha erfarenhet av DevOps.</t>
    </r>
  </si>
  <si>
    <t>• Konsulten bör ha erfarenhet av miljöer som Git, Bitbucket, Jenkins, Nexus
• Konsulten bör ha erfarenhet av  Open Shift, Web.Api,Javascript, Bootstrap, Java, Spring boot, Selenium</t>
  </si>
  <si>
    <t>Konsulten bör
• ha haft tidigare lead-roll som utvecklare.                                      
• brinna för att lära och hjälpa andra, exempelvis genom par- och mobprogrammering. Vilja stötta och coacha och lära upp juniora kollegor.
• arbeta efter principen att lättläst kod slår alla andra kvaliteter, och att koden alltid lämnas i ett litet bättre skick vid dagens slut.
• söka vägar för att förbättra kvaliteten.
• vara intresserad av att lära sig om verksamheten.
• alltid kvalitetssäkra sin kod med enhetstester.
• samarbeta på bästa sätt med andra.</t>
  </si>
  <si>
    <t>Uppdraget innebär att du kommer att utveckla och anpassa nuvarande funktionalitet i våra befintliga systemstöd som stödjer Arbetsförmedlingens upphandlade tjänster. 
Vi har två användargrupper: interna och externa användare (leverantörer). Utvecklingsarbetet sker löpande och vi arbetar agilt i teamen. Vi har en nära samarbete mellan tjänsteutveckling, utveckling och test  vilket gör att förmåga  att kunna kommunicera lösningsfokuserat med flera parter är viktig.
Utvecklaren implementerar och utvecklar funktionalitet för IT-stöd baserat på krav från verksamheten och en övergripande design som tagits fram av arkitekter.
Utvecklaren genomför enhetstester och integrationstester med andra system. Utvecklaren genomför även felsökning för att lösa komplicerade problem/fel. Resultatet skall följa referensarkitekturen och vara förvaltningsvänligt.
I rollen kommer du också genom ditt egna arbete inspirera och hjälpa dina kollegor i teamet att anamma principer och verktyg inom agil utveckling för en kulturell och kvalitetsmässig förbättring. Du kommer också få delansvar för att onboarda och coacha juniora kollegor. 
Framgångsfaktorer i rollen är ödmjuk och öppen hållning, och en förmåga att föra dialog och utveckla goda relationer inom och utanför teamet, samt en god kommunikativ förmåga muntligt och skriftligt.</t>
  </si>
  <si>
    <t>Af-2021/0090 1665</t>
  </si>
  <si>
    <t>ted.buskenstrom@arbetsformedlingen.se</t>
  </si>
  <si>
    <t>30289</t>
  </si>
  <si>
    <r>
      <t xml:space="preserve">• Minst 5 års arbetslivserfarenhet som frontendutvecklare på heltid.                                                                                                                                                                               
• Dokumenterad erfarenhet av Angular 5+ i större uppdrag/projekt. 
• Konsulten ska ha erfarenhet av utveckling i stora och komplexa systemmiljöer, från minst 2 uppdrag.                                                                                                                                                                                                                                                                                                                                                                                                  
• Konsulten ska ha god förståelse för- och vana att arbeta utifrån best practices med Vanilla Javascript, HTML och CSS.
• Konsulten ska vara van att arbeta med API:er samt ta fram nya API:er för att skapa kontakt mellan backend och frontend.
</t>
    </r>
    <r>
      <rPr>
        <sz val="10"/>
        <color rgb="FFFF0000"/>
        <rFont val="Arial"/>
        <family val="2"/>
      </rPr>
      <t xml:space="preserve">
</t>
    </r>
    <r>
      <rPr>
        <sz val="10"/>
        <rFont val="Arial"/>
        <family val="2"/>
      </rPr>
      <t>Ange referenskund, omfattning och tidsperiod angående ovanstående ska-krav.  Arbetsförmedlingen förbehåller sig rätten att kontakta referenskunden för verifiering av lämnade uppgifter            
• Konsulten ska tycka att det är viktigt att utgå från slutanvändarens perspektiv och vill arbeta utifrån och in snarare än inifrån och ut. 
• Konsulten ska vara självgående och kan självständigt lösa problem.           
Konsulten ska kunna behärska:
• RXJS
• Tillgänglighet/WCAG 2 
• CSS3/SASS/SCSS
• HTML5
• REST
• JSON 
• Kunskap om UX</t>
    </r>
    <r>
      <rPr>
        <sz val="10"/>
        <color rgb="FFFF0000"/>
        <rFont val="Arial"/>
        <family val="2"/>
      </rPr>
      <t xml:space="preserve">
</t>
    </r>
    <r>
      <rPr>
        <sz val="10"/>
        <rFont val="Arial"/>
        <family val="2"/>
      </rPr>
      <t xml:space="preserve">                                                                                                                                                                                                                            
• Konsulten ska behärska svenska språket i tal och skrift då dokumentation etc är på svenska.       
• Om underleverantör används, ange namn och organisationsnummer för aktuell underleverantör.
• Leverantör ska erbjuda option till förlängning 2023-01-03 - 2024-01-02. Optionen kan komma att delas upp i flera delar. För att utnyttja option ska Kunden göra beställning via e-post.
• Leverantör ska ansvara för att giltig ansvarsförsäkring finns under hela uppdragsperioden.
• Leverantör ska tillhandahålla mobiltelefon med abonnemang till konsulten under hela uppdragsperioden.
Om behov finns förbehåller sig Arbetsförmedlingen rätt att tillfälligt göra uppehåll i konsultens arbetstid och leverans av tjänst under sommarperioden 15 juni – 15 augusti, samt under övriga större helger såsom exempelvis jul/nyår och påsk.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</si>
</sst>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r&quot;_-;\-* #,##0.00\ &quot;kr&quot;_-;_-* &quot;-&quot;??\ &quot;kr&quot;_-;_-@_-"/>
    <numFmt numFmtId="164" formatCode="_-* #,##0\ _k_r_-;\-* #,##0\ _k_r_-;_-* &quot;-&quot;??\ _k_r_-;_-@_-"/>
    <numFmt numFmtId="165" formatCode="#,##0;\-#,##0;"/>
    <numFmt numFmtId="166" formatCode="&quot;Ramavtalsupphandlingens diarienr: &quot;@"/>
    <numFmt numFmtId="167" formatCode="0.0"/>
    <numFmt numFmtId="168" formatCode="#,###"/>
    <numFmt numFmtId="169" formatCode=";;;"/>
  </numFmts>
  <fonts count="50" x14ac:knownFonts="1">
    <font>
      <sz val="10"/>
      <name val="Arial"/>
    </font>
    <font>
      <sz val="8"/>
      <name val="Arial"/>
      <family val="2"/>
    </font>
    <font>
      <sz val="10"/>
      <name val="Arial"/>
      <family val="2"/>
    </font>
    <font>
      <b/>
      <sz val="10"/>
      <name val="Arial"/>
      <family val="2"/>
    </font>
    <font>
      <b/>
      <sz val="14"/>
      <name val="Arial"/>
      <family val="2"/>
    </font>
    <font>
      <sz val="10"/>
      <name val="Arial"/>
      <family val="2"/>
    </font>
    <font>
      <b/>
      <sz val="12"/>
      <name val="Arial"/>
      <family val="2"/>
    </font>
    <font>
      <sz val="12"/>
      <name val="Arial"/>
      <family val="2"/>
    </font>
    <font>
      <sz val="20"/>
      <name val="Arial"/>
      <family val="2"/>
    </font>
    <font>
      <b/>
      <sz val="36"/>
      <name val="Arial"/>
      <family val="2"/>
    </font>
    <font>
      <sz val="10"/>
      <color indexed="10"/>
      <name val="Arial"/>
      <family val="2"/>
    </font>
    <font>
      <sz val="10"/>
      <name val="Arial"/>
      <family val="2"/>
    </font>
    <font>
      <i/>
      <sz val="10"/>
      <name val="Arial"/>
      <family val="2"/>
    </font>
    <font>
      <sz val="10"/>
      <color indexed="17"/>
      <name val="Arial"/>
      <family val="2"/>
    </font>
    <font>
      <sz val="8"/>
      <name val="Arial"/>
      <family val="2"/>
    </font>
    <font>
      <b/>
      <sz val="10"/>
      <color indexed="8"/>
      <name val="Arial"/>
      <family val="2"/>
    </font>
    <font>
      <i/>
      <sz val="10"/>
      <color indexed="10"/>
      <name val="Arial"/>
      <family val="2"/>
    </font>
    <font>
      <b/>
      <i/>
      <sz val="10"/>
      <name val="Arial"/>
      <family val="2"/>
    </font>
    <font>
      <b/>
      <sz val="10"/>
      <color indexed="10"/>
      <name val="Arial"/>
      <family val="2"/>
    </font>
    <font>
      <sz val="10"/>
      <name val="Times New Roman"/>
      <family val="1"/>
    </font>
    <font>
      <b/>
      <sz val="20"/>
      <name val="Arial"/>
      <family val="2"/>
    </font>
    <font>
      <sz val="8"/>
      <color indexed="12"/>
      <name val="Arial"/>
      <family val="2"/>
    </font>
    <font>
      <b/>
      <sz val="12"/>
      <color indexed="8"/>
      <name val="Arial"/>
      <family val="2"/>
    </font>
    <font>
      <sz val="7.5"/>
      <name val="Arial"/>
      <family val="2"/>
    </font>
    <font>
      <sz val="10"/>
      <name val="Arial"/>
      <family val="2"/>
    </font>
    <font>
      <sz val="10"/>
      <name val="Arial"/>
      <family val="2"/>
    </font>
    <font>
      <sz val="9"/>
      <name val="Arial"/>
      <family val="2"/>
    </font>
    <font>
      <sz val="10"/>
      <color rgb="FF00B050"/>
      <name val="Arial"/>
      <family val="2"/>
    </font>
    <font>
      <sz val="10"/>
      <color rgb="FFFF0000"/>
      <name val="Arial"/>
      <family val="2"/>
    </font>
    <font>
      <sz val="10"/>
      <color rgb="FF00B0F0"/>
      <name val="Arial"/>
      <family val="2"/>
    </font>
    <font>
      <sz val="8"/>
      <color rgb="FFFF0000"/>
      <name val="Arial"/>
      <family val="2"/>
    </font>
    <font>
      <sz val="10"/>
      <color rgb="FF92D050"/>
      <name val="Arial"/>
      <family val="2"/>
    </font>
    <font>
      <sz val="10"/>
      <color rgb="FFC00000"/>
      <name val="Arial"/>
      <family val="2"/>
    </font>
    <font>
      <sz val="16"/>
      <color rgb="FFFF0000"/>
      <name val="Arial"/>
      <family val="2"/>
    </font>
    <font>
      <sz val="10"/>
      <color theme="1"/>
      <name val="Arial"/>
      <family val="2"/>
    </font>
    <font>
      <b/>
      <sz val="10"/>
      <color rgb="FFFF0000"/>
      <name val="Arial"/>
      <family val="2"/>
    </font>
    <font>
      <sz val="18"/>
      <color theme="3"/>
      <name val="Calibri"/>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1"/>
      <name val="Calibri"/>
      <family val="2"/>
      <scheme val="minor"/>
    </font>
    <font>
      <sz val="11"/>
      <color theme="0"/>
      <name val="Calibri"/>
      <family val="2"/>
      <scheme val="minor"/>
    </font>
    <font>
      <sz val="10"/>
      <color rgb="FF000000"/>
      <name val="Arial"/>
      <family val="2"/>
    </font>
  </fonts>
  <fills count="43">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52"/>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rgb="FFFABF8F"/>
        <bgColor indexed="64"/>
      </patternFill>
    </fill>
    <fill>
      <patternFill patternType="solid">
        <fgColor rgb="FFFFFF99"/>
        <bgColor rgb="FFFFFF99"/>
      </patternFill>
    </fill>
    <fill>
      <patternFill patternType="solid">
        <fgColor theme="0"/>
        <bgColor rgb="FFFFFF99"/>
      </patternFill>
    </fill>
    <fill>
      <patternFill patternType="solid">
        <fgColor theme="1" tint="0.499984740745262"/>
        <bgColor indexed="64"/>
      </patternFill>
    </fill>
    <fill>
      <patternFill patternType="solid">
        <fgColor rgb="FFFFFFFF"/>
        <bgColor indexed="64"/>
      </patternFill>
    </fill>
    <fill>
      <patternFill patternType="solid">
        <fgColor rgb="FFCCFFFF"/>
        <bgColor rgb="FFFFFF99"/>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8">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bottom style="thin">
        <color indexed="55"/>
      </bottom>
      <diagonal/>
    </border>
    <border>
      <left style="thin">
        <color indexed="55"/>
      </left>
      <right/>
      <top style="thin">
        <color indexed="55"/>
      </top>
      <bottom style="thin">
        <color indexed="55"/>
      </bottom>
      <diagonal/>
    </border>
    <border>
      <left style="thin">
        <color indexed="55"/>
      </left>
      <right/>
      <top/>
      <bottom style="thin">
        <color indexed="55"/>
      </bottom>
      <diagonal/>
    </border>
    <border>
      <left style="thin">
        <color indexed="55"/>
      </left>
      <right style="thin">
        <color indexed="55"/>
      </right>
      <top style="thin">
        <color indexed="55"/>
      </top>
      <bottom/>
      <diagonal/>
    </border>
    <border>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style="thin">
        <color indexed="55"/>
      </right>
      <top/>
      <bottom/>
      <diagonal/>
    </border>
    <border>
      <left style="thin">
        <color rgb="FF969696"/>
      </left>
      <right style="thin">
        <color rgb="FF969696"/>
      </right>
      <top style="thin">
        <color rgb="FF969696"/>
      </top>
      <bottom style="thin">
        <color rgb="FF969696"/>
      </bottom>
      <diagonal/>
    </border>
    <border>
      <left/>
      <right/>
      <top/>
      <bottom style="thin">
        <color rgb="FF969696"/>
      </bottom>
      <diagonal/>
    </border>
    <border>
      <left style="thin">
        <color rgb="FF969696"/>
      </left>
      <right/>
      <top style="thin">
        <color rgb="FF969696"/>
      </top>
      <bottom style="thin">
        <color rgb="FF969696"/>
      </bottom>
      <diagonal/>
    </border>
    <border>
      <left style="thin">
        <color rgb="FF969696"/>
      </left>
      <right/>
      <top/>
      <bottom style="thin">
        <color rgb="FF969696"/>
      </bottom>
      <diagonal/>
    </border>
    <border>
      <left style="thin">
        <color rgb="FF969696"/>
      </left>
      <right style="thin">
        <color rgb="FF969696"/>
      </right>
      <top style="thin">
        <color rgb="FF969696"/>
      </top>
      <bottom/>
      <diagonal/>
    </border>
    <border>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499984740745262"/>
      </top>
      <bottom/>
      <diagonal/>
    </border>
    <border>
      <left/>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style="thin">
        <color rgb="FF969696"/>
      </right>
      <top style="thin">
        <color rgb="FF969696"/>
      </top>
      <bottom style="thin">
        <color rgb="FF969696"/>
      </bottom>
      <diagonal/>
    </border>
    <border>
      <left style="thin">
        <color theme="0" tint="-0.499984740745262"/>
      </left>
      <right/>
      <top/>
      <bottom/>
      <diagonal/>
    </border>
    <border>
      <left style="thin">
        <color theme="0" tint="-0.499984740745262"/>
      </left>
      <right style="thin">
        <color rgb="FF969696"/>
      </right>
      <top style="thin">
        <color rgb="FF969696"/>
      </top>
      <bottom style="thin">
        <color theme="0" tint="-0.499984740745262"/>
      </bottom>
      <diagonal/>
    </border>
    <border>
      <left/>
      <right style="thin">
        <color theme="0" tint="-0.499984740745262"/>
      </right>
      <top/>
      <bottom style="thin">
        <color theme="0" tint="-0.499984740745262"/>
      </bottom>
      <diagonal/>
    </border>
    <border>
      <left/>
      <right style="thin">
        <color rgb="FF969696"/>
      </right>
      <top style="thin">
        <color rgb="FF969696"/>
      </top>
      <bottom style="thin">
        <color theme="0" tint="-0.499984740745262"/>
      </bottom>
      <diagonal/>
    </border>
    <border>
      <left/>
      <right/>
      <top/>
      <bottom style="thin">
        <color theme="0" tint="-0.499984740745262"/>
      </bottom>
      <diagonal/>
    </border>
    <border>
      <left/>
      <right/>
      <top style="thin">
        <color rgb="FF969696"/>
      </top>
      <bottom style="thin">
        <color rgb="FF969696"/>
      </bottom>
      <diagonal/>
    </border>
    <border>
      <left style="thin">
        <color rgb="FF969696"/>
      </left>
      <right/>
      <top style="thin">
        <color rgb="FF969696"/>
      </top>
      <bottom/>
      <diagonal/>
    </border>
    <border>
      <left/>
      <right/>
      <top style="thin">
        <color rgb="FF969696"/>
      </top>
      <bottom/>
      <diagonal/>
    </border>
    <border>
      <left/>
      <right style="thin">
        <color rgb="FF969696"/>
      </right>
      <top style="thin">
        <color rgb="FF969696"/>
      </top>
      <bottom/>
      <diagonal/>
    </border>
    <border>
      <left style="thin">
        <color rgb="FF969696"/>
      </left>
      <right/>
      <top/>
      <bottom/>
      <diagonal/>
    </border>
    <border>
      <left/>
      <right style="thin">
        <color rgb="FF969696"/>
      </right>
      <top/>
      <bottom/>
      <diagonal/>
    </border>
    <border>
      <left/>
      <right style="thin">
        <color rgb="FF969696"/>
      </right>
      <top/>
      <bottom style="thin">
        <color rgb="FF969696"/>
      </bottom>
      <diagonal/>
    </border>
    <border>
      <left/>
      <right style="thin">
        <color indexed="55"/>
      </right>
      <top style="thin">
        <color rgb="FF969696"/>
      </top>
      <bottom/>
      <diagonal/>
    </border>
    <border>
      <left/>
      <right style="thin">
        <color theme="0" tint="-0.34998626667073579"/>
      </right>
      <top/>
      <bottom style="thin">
        <color rgb="FF969696"/>
      </bottom>
      <diagonal/>
    </border>
    <border>
      <left style="thin">
        <color theme="0" tint="-0.499984740745262"/>
      </left>
      <right/>
      <top style="thin">
        <color rgb="FF969696"/>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55"/>
      </right>
      <top style="thin">
        <color rgb="FF969696"/>
      </top>
      <bottom style="thin">
        <color rgb="FF969696"/>
      </bottom>
      <diagonal/>
    </border>
    <border>
      <left style="thin">
        <color rgb="FF969696"/>
      </left>
      <right style="thin">
        <color rgb="FF969696"/>
      </right>
      <top style="thin">
        <color theme="0" tint="-0.34998626667073579"/>
      </top>
      <bottom/>
      <diagonal/>
    </border>
    <border>
      <left style="thin">
        <color rgb="FF969696"/>
      </left>
      <right style="thin">
        <color rgb="FF969696"/>
      </right>
      <top/>
      <bottom/>
      <diagonal/>
    </border>
    <border>
      <left style="thin">
        <color rgb="FF969696"/>
      </left>
      <right/>
      <top style="thin">
        <color indexed="55"/>
      </top>
      <bottom style="thin">
        <color indexed="55"/>
      </bottom>
      <diagonal/>
    </border>
    <border>
      <left/>
      <right style="thin">
        <color theme="0" tint="-0.34998626667073579"/>
      </right>
      <top style="thin">
        <color rgb="FF969696"/>
      </top>
      <bottom style="thin">
        <color rgb="FF969696"/>
      </bottom>
      <diagonal/>
    </border>
    <border>
      <left/>
      <right style="thin">
        <color indexed="55"/>
      </right>
      <top/>
      <bottom style="thin">
        <color rgb="FF969696"/>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2">
    <xf numFmtId="0" fontId="0" fillId="0" borderId="0"/>
    <xf numFmtId="0" fontId="21" fillId="0" borderId="0" applyNumberFormat="0" applyFill="0" applyBorder="0" applyAlignment="0" applyProtection="0"/>
    <xf numFmtId="0" fontId="2" fillId="8" borderId="0" applyNumberFormat="0" applyFont="0" applyBorder="0" applyAlignment="0" applyProtection="0"/>
    <xf numFmtId="165" fontId="2" fillId="9" borderId="0" applyNumberFormat="0" applyFont="0" applyBorder="0" applyAlignment="0" applyProtection="0"/>
    <xf numFmtId="0" fontId="2" fillId="11" borderId="0" applyNumberFormat="0" applyFont="0" applyBorder="0" applyAlignment="0" applyProtection="0"/>
    <xf numFmtId="0" fontId="2" fillId="0" borderId="18" applyNumberFormat="0" applyFont="0" applyFill="0" applyAlignment="0" applyProtection="0"/>
    <xf numFmtId="0" fontId="2" fillId="10" borderId="0" applyNumberFormat="0" applyFont="0" applyBorder="0" applyAlignment="0" applyProtection="0">
      <alignment horizontal="center" vertical="center" wrapText="1"/>
      <protection locked="0"/>
    </xf>
    <xf numFmtId="0" fontId="2" fillId="0" borderId="18" applyNumberFormat="0" applyFill="0" applyAlignment="0" applyProtection="0"/>
    <xf numFmtId="0" fontId="1" fillId="0" borderId="18" applyNumberFormat="0" applyFill="0" applyAlignment="0" applyProtection="0"/>
    <xf numFmtId="0" fontId="15" fillId="0" borderId="0" applyNumberFormat="0" applyFill="0" applyProtection="0"/>
    <xf numFmtId="44" fontId="5"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53" applyNumberFormat="0" applyAlignment="0" applyProtection="0"/>
    <xf numFmtId="0" fontId="42" fillId="21" borderId="54" applyNumberFormat="0" applyAlignment="0" applyProtection="0"/>
    <xf numFmtId="0" fontId="43" fillId="21" borderId="53" applyNumberFormat="0" applyAlignment="0" applyProtection="0"/>
    <xf numFmtId="0" fontId="44" fillId="0" borderId="55" applyNumberFormat="0" applyFill="0" applyAlignment="0" applyProtection="0"/>
    <xf numFmtId="0" fontId="45" fillId="22" borderId="56" applyNumberFormat="0" applyAlignment="0" applyProtection="0"/>
    <xf numFmtId="0" fontId="46" fillId="0" borderId="0" applyNumberFormat="0" applyFill="0" applyBorder="0" applyAlignment="0" applyProtection="0"/>
    <xf numFmtId="0" fontId="25" fillId="23" borderId="57" applyNumberFormat="0" applyFont="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8"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cellStyleXfs>
  <cellXfs count="428">
    <xf numFmtId="0" fontId="0" fillId="0" borderId="0" xfId="0"/>
    <xf numFmtId="0" fontId="2" fillId="0" borderId="0" xfId="0" applyFont="1"/>
    <xf numFmtId="0" fontId="8" fillId="0" borderId="0" xfId="0" applyFont="1" applyAlignment="1">
      <alignment horizontal="center"/>
    </xf>
    <xf numFmtId="0" fontId="9" fillId="0" borderId="0" xfId="0" applyFont="1" applyAlignment="1">
      <alignment horizontal="center"/>
    </xf>
    <xf numFmtId="0" fontId="8" fillId="0" borderId="0" xfId="0" applyFont="1"/>
    <xf numFmtId="0" fontId="2" fillId="0" borderId="0" xfId="0" applyFont="1" applyProtection="1"/>
    <xf numFmtId="0" fontId="2" fillId="0" borderId="0" xfId="0" applyFont="1" applyProtection="1">
      <protection locked="0"/>
    </xf>
    <xf numFmtId="0" fontId="2" fillId="3" borderId="0" xfId="0" applyFont="1" applyFill="1"/>
    <xf numFmtId="0" fontId="2" fillId="0" borderId="1" xfId="0" applyFont="1" applyBorder="1"/>
    <xf numFmtId="0" fontId="2" fillId="5" borderId="0" xfId="0" applyFont="1" applyFill="1" applyBorder="1" applyAlignment="1" applyProtection="1">
      <alignment horizontal="center" vertical="center" wrapText="1"/>
      <protection locked="0"/>
    </xf>
    <xf numFmtId="0" fontId="2" fillId="2" borderId="0" xfId="0" applyFont="1" applyFill="1"/>
    <xf numFmtId="165" fontId="11" fillId="4" borderId="0" xfId="10" applyNumberFormat="1" applyFont="1" applyFill="1" applyBorder="1" applyAlignment="1" applyProtection="1"/>
    <xf numFmtId="0" fontId="2" fillId="0" borderId="2" xfId="0" applyFont="1" applyBorder="1"/>
    <xf numFmtId="0" fontId="3" fillId="0" borderId="2" xfId="0" applyFont="1" applyBorder="1" applyAlignment="1">
      <alignment wrapText="1"/>
    </xf>
    <xf numFmtId="166" fontId="7" fillId="0" borderId="0" xfId="0" applyNumberFormat="1" applyFont="1" applyAlignment="1">
      <alignment horizontal="center"/>
    </xf>
    <xf numFmtId="0" fontId="21" fillId="0" borderId="0" xfId="1"/>
    <xf numFmtId="0" fontId="12" fillId="0" borderId="0" xfId="2" applyNumberFormat="1" applyFont="1" applyFill="1" applyBorder="1" applyAlignment="1" applyProtection="1">
      <alignment horizontal="left" vertical="top"/>
    </xf>
    <xf numFmtId="0" fontId="12" fillId="0" borderId="0" xfId="2" applyNumberFormat="1" applyFont="1" applyFill="1" applyBorder="1" applyAlignment="1" applyProtection="1">
      <alignment horizontal="left" vertical="top" wrapText="1"/>
    </xf>
    <xf numFmtId="0" fontId="2" fillId="0" borderId="0" xfId="0" applyFont="1" applyBorder="1" applyAlignment="1" applyProtection="1">
      <alignment horizontal="right" vertical="top"/>
    </xf>
    <xf numFmtId="0" fontId="2" fillId="0" borderId="0" xfId="0" applyNumberFormat="1" applyFont="1" applyAlignment="1" applyProtection="1">
      <alignment horizontal="right"/>
    </xf>
    <xf numFmtId="0" fontId="2" fillId="0" borderId="1" xfId="0" applyFont="1" applyBorder="1" applyAlignment="1" applyProtection="1">
      <alignment horizontal="center" vertical="top" wrapText="1"/>
    </xf>
    <xf numFmtId="0" fontId="2" fillId="0" borderId="0" xfId="0" applyFont="1" applyAlignment="1" applyProtection="1">
      <alignment vertical="top"/>
    </xf>
    <xf numFmtId="0" fontId="2" fillId="0" borderId="0" xfId="0" applyNumberFormat="1" applyFont="1" applyAlignment="1" applyProtection="1">
      <alignment vertical="top"/>
    </xf>
    <xf numFmtId="0" fontId="3" fillId="0" borderId="0" xfId="0" applyNumberFormat="1" applyFont="1" applyFill="1" applyAlignment="1" applyProtection="1">
      <alignment vertical="top"/>
    </xf>
    <xf numFmtId="0" fontId="3" fillId="0" borderId="0" xfId="0" applyNumberFormat="1" applyFont="1" applyFill="1" applyAlignment="1" applyProtection="1">
      <alignment vertical="top" wrapText="1"/>
    </xf>
    <xf numFmtId="0" fontId="3" fillId="0" borderId="0" xfId="0" applyNumberFormat="1" applyFont="1" applyAlignment="1" applyProtection="1">
      <alignment vertical="top"/>
    </xf>
    <xf numFmtId="0" fontId="3" fillId="0" borderId="0" xfId="0" applyNumberFormat="1" applyFont="1" applyFill="1" applyBorder="1" applyAlignment="1" applyProtection="1">
      <alignment horizontal="left" vertical="top" wrapText="1"/>
    </xf>
    <xf numFmtId="0" fontId="13" fillId="0" borderId="0" xfId="0" applyNumberFormat="1" applyFont="1" applyAlignment="1" applyProtection="1">
      <alignment vertical="top"/>
    </xf>
    <xf numFmtId="0" fontId="3" fillId="0" borderId="0" xfId="0" applyNumberFormat="1" applyFont="1" applyBorder="1" applyAlignment="1" applyProtection="1">
      <alignment vertical="top"/>
    </xf>
    <xf numFmtId="0" fontId="3" fillId="0" borderId="3" xfId="0" applyNumberFormat="1" applyFont="1" applyBorder="1" applyAlignment="1" applyProtection="1">
      <alignment vertical="top"/>
    </xf>
    <xf numFmtId="0" fontId="2" fillId="0" borderId="0" xfId="0" applyNumberFormat="1" applyFont="1" applyBorder="1" applyAlignment="1" applyProtection="1">
      <alignment vertical="top"/>
    </xf>
    <xf numFmtId="0" fontId="3" fillId="0" borderId="0" xfId="0" applyFont="1" applyBorder="1" applyAlignment="1" applyProtection="1">
      <alignment horizontal="left" vertical="top"/>
    </xf>
    <xf numFmtId="0" fontId="2" fillId="0" borderId="0" xfId="0" applyNumberFormat="1" applyFont="1" applyAlignment="1" applyProtection="1">
      <alignment vertical="top" wrapText="1"/>
    </xf>
    <xf numFmtId="0" fontId="27" fillId="0" borderId="0" xfId="0" applyNumberFormat="1" applyFont="1" applyAlignment="1" applyProtection="1">
      <alignment vertical="top"/>
    </xf>
    <xf numFmtId="0" fontId="2" fillId="0" borderId="0" xfId="7" applyNumberFormat="1" applyFont="1" applyBorder="1" applyAlignment="1" applyProtection="1">
      <alignment horizontal="left" vertical="top"/>
    </xf>
    <xf numFmtId="0" fontId="10" fillId="0" borderId="0" xfId="0" applyNumberFormat="1" applyFont="1" applyAlignment="1" applyProtection="1">
      <alignment horizontal="center" vertical="top" wrapText="1"/>
    </xf>
    <xf numFmtId="0" fontId="3" fillId="0" borderId="0" xfId="0" applyFont="1" applyBorder="1" applyAlignment="1" applyProtection="1">
      <alignment horizontal="left" vertical="top" wrapText="1"/>
    </xf>
    <xf numFmtId="0" fontId="3" fillId="0" borderId="0" xfId="0" applyFont="1" applyBorder="1" applyAlignment="1" applyProtection="1">
      <alignment vertical="top" wrapText="1"/>
    </xf>
    <xf numFmtId="0" fontId="2" fillId="0" borderId="0" xfId="0" applyFont="1" applyBorder="1" applyAlignment="1" applyProtection="1">
      <alignment vertical="top"/>
    </xf>
    <xf numFmtId="0" fontId="3" fillId="0" borderId="0" xfId="0" applyFont="1" applyBorder="1" applyAlignment="1" applyProtection="1">
      <alignment vertical="top"/>
    </xf>
    <xf numFmtId="0" fontId="3" fillId="0" borderId="0" xfId="0" applyFont="1" applyBorder="1" applyAlignment="1" applyProtection="1">
      <alignment horizontal="right" vertical="top"/>
    </xf>
    <xf numFmtId="0" fontId="2" fillId="0" borderId="0" xfId="0" applyFont="1" applyFill="1" applyBorder="1" applyAlignment="1" applyProtection="1">
      <alignment vertical="top"/>
    </xf>
    <xf numFmtId="0" fontId="2" fillId="0" borderId="3" xfId="0" applyFont="1" applyBorder="1" applyAlignment="1" applyProtection="1">
      <alignment vertical="top"/>
    </xf>
    <xf numFmtId="0" fontId="2" fillId="0" borderId="3" xfId="0" applyFont="1" applyBorder="1" applyAlignment="1" applyProtection="1">
      <alignment horizontal="center" vertical="top"/>
    </xf>
    <xf numFmtId="0" fontId="18" fillId="0" borderId="0" xfId="0" applyFont="1" applyBorder="1" applyAlignment="1" applyProtection="1">
      <alignment horizontal="right" vertical="top"/>
    </xf>
    <xf numFmtId="0" fontId="2" fillId="6" borderId="0" xfId="0" applyFont="1" applyFill="1" applyBorder="1" applyAlignment="1" applyProtection="1">
      <alignment horizontal="left" vertical="top" wrapText="1"/>
    </xf>
    <xf numFmtId="0" fontId="2" fillId="0" borderId="0" xfId="0" applyFont="1" applyFill="1" applyAlignment="1" applyProtection="1">
      <alignment vertical="top"/>
    </xf>
    <xf numFmtId="0" fontId="3" fillId="0" borderId="0" xfId="0" applyFont="1" applyFill="1" applyBorder="1" applyAlignment="1" applyProtection="1">
      <alignment horizontal="right" vertical="top"/>
    </xf>
    <xf numFmtId="0" fontId="2" fillId="0" borderId="1" xfId="0" applyFont="1" applyBorder="1" applyAlignment="1" applyProtection="1">
      <alignment horizontal="center" vertical="top"/>
    </xf>
    <xf numFmtId="0" fontId="18" fillId="0" borderId="0" xfId="0" applyFont="1" applyAlignment="1" applyProtection="1">
      <alignment vertical="top" wrapText="1"/>
    </xf>
    <xf numFmtId="0" fontId="2" fillId="0" borderId="0" xfId="0" applyFont="1" applyFill="1" applyBorder="1" applyAlignment="1" applyProtection="1">
      <alignment horizontal="left" vertical="top"/>
    </xf>
    <xf numFmtId="0" fontId="19" fillId="0" borderId="0" xfId="0" applyFont="1" applyAlignment="1" applyProtection="1">
      <alignment vertical="top"/>
    </xf>
    <xf numFmtId="49" fontId="2" fillId="0" borderId="0" xfId="0" applyNumberFormat="1" applyFont="1" applyFill="1" applyBorder="1" applyAlignment="1" applyProtection="1">
      <alignment vertical="top"/>
    </xf>
    <xf numFmtId="0" fontId="19" fillId="0" borderId="0" xfId="0" applyFont="1" applyFill="1" applyBorder="1" applyAlignment="1" applyProtection="1">
      <alignment vertical="top"/>
    </xf>
    <xf numFmtId="0" fontId="2" fillId="0" borderId="0" xfId="0" applyNumberFormat="1" applyFont="1" applyBorder="1" applyProtection="1"/>
    <xf numFmtId="0" fontId="2" fillId="0" borderId="0" xfId="0" applyNumberFormat="1" applyFont="1" applyBorder="1" applyAlignment="1" applyProtection="1">
      <alignment vertical="top" wrapText="1"/>
    </xf>
    <xf numFmtId="0" fontId="2" fillId="6" borderId="0" xfId="0" applyNumberFormat="1" applyFont="1" applyFill="1" applyBorder="1" applyAlignment="1" applyProtection="1">
      <alignment vertical="center"/>
    </xf>
    <xf numFmtId="49" fontId="2" fillId="12" borderId="0" xfId="4" applyNumberFormat="1" applyFont="1" applyFill="1" applyBorder="1" applyAlignment="1" applyProtection="1">
      <alignment vertical="top"/>
    </xf>
    <xf numFmtId="0" fontId="10" fillId="0" borderId="0" xfId="0" applyNumberFormat="1" applyFont="1" applyAlignment="1" applyProtection="1">
      <alignment horizontal="center" vertical="top"/>
    </xf>
    <xf numFmtId="0" fontId="10" fillId="0" borderId="0" xfId="0" applyNumberFormat="1" applyFont="1" applyAlignment="1" applyProtection="1">
      <alignment horizontal="right" vertical="top"/>
    </xf>
    <xf numFmtId="0" fontId="2" fillId="0" borderId="2" xfId="0" applyNumberFormat="1" applyFont="1" applyBorder="1" applyAlignment="1" applyProtection="1">
      <alignment vertical="top"/>
    </xf>
    <xf numFmtId="0" fontId="2" fillId="0" borderId="19" xfId="0" applyFont="1" applyBorder="1" applyAlignment="1" applyProtection="1">
      <alignment horizontal="left" vertical="top" wrapText="1"/>
    </xf>
    <xf numFmtId="4" fontId="2" fillId="9" borderId="18" xfId="3" applyNumberFormat="1" applyFont="1" applyBorder="1" applyAlignment="1" applyProtection="1">
      <alignment horizontal="right" wrapText="1"/>
    </xf>
    <xf numFmtId="0" fontId="28" fillId="0" borderId="0" xfId="0" applyNumberFormat="1" applyFont="1" applyAlignment="1" applyProtection="1">
      <alignment vertical="top"/>
    </xf>
    <xf numFmtId="0" fontId="29" fillId="0" borderId="0" xfId="0" applyFont="1" applyAlignment="1" applyProtection="1">
      <alignment vertical="top"/>
    </xf>
    <xf numFmtId="0" fontId="3" fillId="0" borderId="0" xfId="0" applyFont="1" applyAlignment="1" applyProtection="1">
      <alignment vertical="top"/>
    </xf>
    <xf numFmtId="0" fontId="29" fillId="0" borderId="0" xfId="0" applyFont="1" applyBorder="1" applyAlignment="1" applyProtection="1">
      <alignment vertical="top"/>
    </xf>
    <xf numFmtId="0" fontId="2" fillId="0" borderId="0" xfId="0" applyNumberFormat="1" applyFont="1" applyAlignment="1" applyProtection="1"/>
    <xf numFmtId="0" fontId="3" fillId="0" borderId="2" xfId="0" applyFont="1" applyBorder="1"/>
    <xf numFmtId="0" fontId="3" fillId="0" borderId="0" xfId="0" applyFont="1"/>
    <xf numFmtId="168" fontId="2" fillId="0" borderId="2" xfId="0" applyNumberFormat="1" applyFont="1" applyBorder="1" applyAlignment="1"/>
    <xf numFmtId="168" fontId="2" fillId="0" borderId="2" xfId="0" applyNumberFormat="1" applyFont="1" applyBorder="1" applyAlignment="1">
      <alignment wrapText="1"/>
    </xf>
    <xf numFmtId="168" fontId="3" fillId="0" borderId="2" xfId="0" applyNumberFormat="1" applyFont="1" applyBorder="1" applyAlignment="1">
      <alignment wrapText="1"/>
    </xf>
    <xf numFmtId="0" fontId="3" fillId="0" borderId="0" xfId="0" applyFont="1" applyFill="1" applyBorder="1" applyAlignment="1" applyProtection="1">
      <alignment vertical="top"/>
    </xf>
    <xf numFmtId="0" fontId="27" fillId="0" borderId="0" xfId="0" applyFont="1" applyAlignment="1" applyProtection="1">
      <alignment vertical="top"/>
    </xf>
    <xf numFmtId="0" fontId="0" fillId="0" borderId="0" xfId="0" applyProtection="1"/>
    <xf numFmtId="0" fontId="2" fillId="0" borderId="0" xfId="0" applyFont="1" applyFill="1" applyBorder="1"/>
    <xf numFmtId="0" fontId="2" fillId="0" borderId="0" xfId="5" applyFont="1" applyBorder="1" applyAlignment="1" applyProtection="1">
      <alignment horizontal="left" vertical="top" wrapText="1"/>
    </xf>
    <xf numFmtId="0" fontId="2" fillId="0" borderId="2" xfId="0" applyFont="1" applyBorder="1" applyAlignment="1"/>
    <xf numFmtId="0" fontId="2" fillId="0" borderId="2" xfId="0" applyFont="1" applyBorder="1" applyAlignment="1">
      <alignment horizontal="left"/>
    </xf>
    <xf numFmtId="0" fontId="1" fillId="0" borderId="20" xfId="5" applyFont="1" applyFill="1" applyBorder="1" applyAlignment="1" applyProtection="1">
      <alignment horizontal="left" vertical="top" wrapText="1"/>
    </xf>
    <xf numFmtId="0" fontId="1" fillId="0" borderId="21" xfId="0" applyNumberFormat="1" applyFont="1" applyBorder="1" applyAlignment="1" applyProtection="1">
      <alignment vertical="top" wrapText="1"/>
    </xf>
    <xf numFmtId="0" fontId="1" fillId="0" borderId="18" xfId="5" applyFont="1" applyFill="1" applyAlignment="1" applyProtection="1">
      <alignment horizontal="left" vertical="top" wrapText="1"/>
    </xf>
    <xf numFmtId="0" fontId="2" fillId="11" borderId="18" xfId="5" applyFont="1" applyFill="1" applyAlignment="1" applyProtection="1">
      <alignment horizontal="right" vertical="top" wrapText="1"/>
      <protection locked="0"/>
    </xf>
    <xf numFmtId="0" fontId="2" fillId="8" borderId="18" xfId="5" applyFont="1" applyFill="1" applyAlignment="1" applyProtection="1">
      <alignment horizontal="center" vertical="top" wrapText="1"/>
      <protection locked="0"/>
    </xf>
    <xf numFmtId="4" fontId="2" fillId="8" borderId="18" xfId="5" applyNumberFormat="1" applyFont="1" applyFill="1" applyAlignment="1" applyProtection="1">
      <alignment horizontal="right" vertical="top" wrapText="1"/>
      <protection locked="0"/>
    </xf>
    <xf numFmtId="4" fontId="2" fillId="9" borderId="18" xfId="5" applyNumberFormat="1" applyFont="1" applyFill="1" applyAlignment="1" applyProtection="1">
      <alignment horizontal="right" vertical="top" wrapText="1"/>
    </xf>
    <xf numFmtId="0" fontId="30" fillId="0" borderId="0" xfId="5" applyFont="1" applyBorder="1" applyAlignment="1" applyProtection="1">
      <alignment horizontal="left"/>
    </xf>
    <xf numFmtId="0" fontId="28" fillId="0" borderId="0" xfId="0" applyFont="1" applyProtection="1"/>
    <xf numFmtId="0" fontId="2" fillId="0" borderId="0" xfId="0" applyFont="1" applyFill="1" applyBorder="1" applyAlignment="1">
      <alignment horizontal="right"/>
    </xf>
    <xf numFmtId="0" fontId="3" fillId="0" borderId="0" xfId="0" applyFont="1" applyBorder="1"/>
    <xf numFmtId="0" fontId="2" fillId="0" borderId="0" xfId="0" applyFont="1" applyBorder="1" applyAlignment="1"/>
    <xf numFmtId="0" fontId="2" fillId="0" borderId="0" xfId="0" applyFont="1" applyBorder="1"/>
    <xf numFmtId="0" fontId="2" fillId="13" borderId="2" xfId="0" applyFont="1" applyFill="1" applyBorder="1"/>
    <xf numFmtId="168" fontId="2" fillId="13" borderId="2" xfId="0" applyNumberFormat="1" applyFont="1" applyFill="1" applyBorder="1" applyAlignment="1"/>
    <xf numFmtId="0" fontId="2" fillId="0" borderId="0" xfId="0" applyFont="1" applyAlignment="1">
      <alignment horizontal="right"/>
    </xf>
    <xf numFmtId="168" fontId="2" fillId="0" borderId="2" xfId="0" quotePrefix="1" applyNumberFormat="1" applyFont="1" applyBorder="1" applyAlignment="1"/>
    <xf numFmtId="0" fontId="2" fillId="0" borderId="0" xfId="0" applyFont="1" applyAlignment="1">
      <alignment wrapText="1"/>
    </xf>
    <xf numFmtId="0" fontId="21" fillId="0" borderId="0" xfId="1" applyBorder="1" applyAlignment="1" applyProtection="1"/>
    <xf numFmtId="0" fontId="3" fillId="0" borderId="0" xfId="0" applyFont="1" applyAlignment="1">
      <alignment wrapText="1"/>
    </xf>
    <xf numFmtId="0" fontId="0" fillId="0" borderId="0" xfId="0" applyAlignment="1">
      <alignment wrapText="1"/>
    </xf>
    <xf numFmtId="0" fontId="28" fillId="0" borderId="19" xfId="0" applyFont="1" applyBorder="1" applyAlignment="1" applyProtection="1">
      <alignment horizontal="left" vertical="top"/>
    </xf>
    <xf numFmtId="0" fontId="1" fillId="0" borderId="18" xfId="5" applyNumberFormat="1" applyFont="1" applyAlignment="1" applyProtection="1">
      <alignment horizontal="left" vertical="top" wrapText="1"/>
    </xf>
    <xf numFmtId="0" fontId="1" fillId="0" borderId="22" xfId="5" applyFont="1" applyBorder="1" applyAlignment="1" applyProtection="1">
      <alignment horizontal="left" vertical="top" wrapText="1"/>
    </xf>
    <xf numFmtId="0" fontId="3" fillId="0" borderId="0" xfId="5" applyFont="1" applyBorder="1" applyAlignment="1" applyProtection="1">
      <alignment horizontal="left"/>
    </xf>
    <xf numFmtId="0" fontId="2" fillId="0" borderId="0" xfId="5" applyFont="1" applyBorder="1" applyAlignment="1" applyProtection="1">
      <alignment horizontal="left" vertical="top"/>
    </xf>
    <xf numFmtId="0" fontId="31" fillId="0" borderId="0" xfId="0" applyFont="1" applyProtection="1"/>
    <xf numFmtId="0" fontId="1" fillId="0" borderId="22" xfId="5" applyFont="1" applyBorder="1" applyAlignment="1" applyProtection="1">
      <alignment vertical="top" wrapText="1"/>
    </xf>
    <xf numFmtId="3" fontId="2" fillId="11" borderId="23" xfId="5" applyNumberFormat="1" applyFont="1" applyFill="1" applyBorder="1" applyAlignment="1" applyProtection="1">
      <alignment vertical="top" wrapText="1"/>
      <protection locked="0"/>
    </xf>
    <xf numFmtId="0" fontId="27" fillId="0" borderId="19" xfId="0" applyFont="1" applyBorder="1" applyAlignment="1" applyProtection="1">
      <alignment horizontal="left" vertical="top"/>
    </xf>
    <xf numFmtId="0" fontId="28" fillId="0" borderId="0" xfId="0" applyFont="1" applyBorder="1" applyAlignment="1" applyProtection="1">
      <alignment vertical="top"/>
    </xf>
    <xf numFmtId="9" fontId="2" fillId="0" borderId="1" xfId="0" applyNumberFormat="1" applyFont="1" applyFill="1" applyBorder="1" applyAlignment="1" applyProtection="1">
      <alignment vertical="top" wrapText="1"/>
    </xf>
    <xf numFmtId="0" fontId="4" fillId="0" borderId="0" xfId="0" applyFont="1" applyBorder="1" applyAlignment="1" applyProtection="1">
      <alignment vertical="top"/>
    </xf>
    <xf numFmtId="0" fontId="2" fillId="0" borderId="0" xfId="0" applyFont="1" applyBorder="1" applyAlignment="1" applyProtection="1">
      <alignment vertical="top"/>
      <protection locked="0"/>
    </xf>
    <xf numFmtId="0" fontId="6" fillId="0" borderId="0" xfId="0" applyFont="1" applyBorder="1" applyAlignment="1" applyProtection="1">
      <alignment vertical="top"/>
    </xf>
    <xf numFmtId="0" fontId="2" fillId="0" borderId="0" xfId="0" applyFont="1" applyAlignment="1" applyProtection="1">
      <alignment vertical="top"/>
      <protection locked="0"/>
    </xf>
    <xf numFmtId="0" fontId="2" fillId="0" borderId="0" xfId="0" applyNumberFormat="1" applyFont="1" applyAlignment="1" applyProtection="1">
      <alignment vertical="top"/>
      <protection locked="0"/>
    </xf>
    <xf numFmtId="0" fontId="1" fillId="6" borderId="0" xfId="8" applyFill="1" applyBorder="1" applyAlignment="1" applyProtection="1">
      <alignment vertical="top" wrapText="1"/>
    </xf>
    <xf numFmtId="3" fontId="2" fillId="9" borderId="18" xfId="3" applyNumberFormat="1" applyFont="1" applyBorder="1" applyAlignment="1" applyProtection="1">
      <alignment horizontal="right" vertical="top" wrapText="1"/>
    </xf>
    <xf numFmtId="3" fontId="2" fillId="0" borderId="0" xfId="3" applyNumberFormat="1" applyFont="1" applyFill="1" applyBorder="1" applyAlignment="1" applyProtection="1">
      <alignment horizontal="right" vertical="top" wrapText="1"/>
    </xf>
    <xf numFmtId="165" fontId="2" fillId="0" borderId="0" xfId="3" applyNumberFormat="1" applyFont="1" applyFill="1" applyBorder="1" applyAlignment="1" applyProtection="1">
      <alignment horizontal="right" vertical="top"/>
    </xf>
    <xf numFmtId="0" fontId="10" fillId="0" borderId="0" xfId="0" applyNumberFormat="1" applyFont="1" applyAlignment="1" applyProtection="1">
      <alignment horizontal="center" vertical="top" wrapText="1"/>
      <protection locked="0"/>
    </xf>
    <xf numFmtId="0" fontId="0" fillId="0" borderId="0" xfId="0" applyBorder="1" applyAlignment="1" applyProtection="1">
      <alignment horizontal="right" vertical="top"/>
    </xf>
    <xf numFmtId="0" fontId="3" fillId="0" borderId="0" xfId="0" applyFont="1" applyBorder="1" applyAlignment="1" applyProtection="1">
      <alignment horizontal="right" vertical="center"/>
    </xf>
    <xf numFmtId="165" fontId="2" fillId="9" borderId="18" xfId="3" applyNumberFormat="1" applyFont="1" applyBorder="1" applyAlignment="1" applyProtection="1">
      <alignment horizontal="right" vertical="center"/>
    </xf>
    <xf numFmtId="0" fontId="2" fillId="14" borderId="18" xfId="2" applyFont="1" applyFill="1" applyBorder="1" applyAlignment="1" applyProtection="1">
      <alignment horizontal="right" vertical="center" wrapText="1"/>
      <protection locked="0"/>
    </xf>
    <xf numFmtId="0" fontId="1" fillId="6" borderId="22" xfId="8" applyFill="1" applyBorder="1" applyAlignment="1" applyProtection="1">
      <alignment vertical="top" wrapText="1"/>
    </xf>
    <xf numFmtId="0" fontId="1" fillId="6" borderId="24" xfId="8" applyFill="1" applyBorder="1" applyAlignment="1" applyProtection="1">
      <alignment vertical="top" wrapText="1"/>
    </xf>
    <xf numFmtId="0" fontId="2" fillId="11" borderId="18" xfId="4" applyFont="1" applyBorder="1" applyAlignment="1" applyProtection="1">
      <alignment horizontal="right" vertical="top"/>
      <protection locked="0"/>
    </xf>
    <xf numFmtId="0" fontId="2" fillId="0" borderId="18" xfId="6" applyFont="1" applyFill="1" applyBorder="1" applyAlignment="1" applyProtection="1">
      <alignment horizontal="right" vertical="top"/>
      <protection locked="0"/>
    </xf>
    <xf numFmtId="9" fontId="2" fillId="2" borderId="25" xfId="0" applyNumberFormat="1" applyFont="1" applyFill="1" applyBorder="1" applyAlignment="1" applyProtection="1">
      <alignment horizontal="right" vertical="top" wrapText="1"/>
      <protection locked="0"/>
    </xf>
    <xf numFmtId="0" fontId="2" fillId="0" borderId="18" xfId="2" applyFont="1" applyFill="1" applyBorder="1" applyAlignment="1" applyProtection="1">
      <alignment horizontal="right" vertical="top" wrapText="1"/>
      <protection locked="0"/>
    </xf>
    <xf numFmtId="0" fontId="32" fillId="0" borderId="0" xfId="0" applyFont="1" applyBorder="1" applyAlignment="1" applyProtection="1">
      <alignment vertical="top"/>
    </xf>
    <xf numFmtId="0" fontId="28" fillId="0" borderId="0" xfId="0" applyFont="1" applyBorder="1" applyAlignment="1" applyProtection="1">
      <alignment horizontal="right" vertical="top"/>
    </xf>
    <xf numFmtId="165" fontId="2" fillId="0" borderId="0" xfId="3" applyNumberFormat="1" applyFont="1" applyFill="1" applyBorder="1" applyAlignment="1" applyProtection="1">
      <alignment horizontal="right" vertical="top" wrapText="1"/>
    </xf>
    <xf numFmtId="0" fontId="3" fillId="0" borderId="26" xfId="0" applyFont="1" applyBorder="1" applyAlignment="1" applyProtection="1">
      <alignment horizontal="left" vertical="top"/>
    </xf>
    <xf numFmtId="0" fontId="2" fillId="0" borderId="26" xfId="0" applyFont="1" applyBorder="1" applyAlignment="1" applyProtection="1">
      <alignment horizontal="right" vertical="top"/>
    </xf>
    <xf numFmtId="0" fontId="28" fillId="0" borderId="26" xfId="0" applyFont="1" applyBorder="1" applyAlignment="1" applyProtection="1">
      <alignment vertical="top"/>
    </xf>
    <xf numFmtId="0" fontId="28" fillId="0" borderId="26" xfId="0" applyFont="1" applyBorder="1" applyAlignment="1" applyProtection="1">
      <alignment horizontal="right" vertical="top"/>
    </xf>
    <xf numFmtId="165" fontId="2" fillId="0" borderId="26" xfId="3" applyNumberFormat="1" applyFont="1" applyFill="1" applyBorder="1" applyAlignment="1" applyProtection="1">
      <alignment horizontal="right" vertical="top" wrapText="1"/>
    </xf>
    <xf numFmtId="0" fontId="10" fillId="0" borderId="26" xfId="0" applyNumberFormat="1" applyFont="1" applyBorder="1" applyAlignment="1" applyProtection="1">
      <alignment horizontal="center" vertical="top" wrapText="1"/>
    </xf>
    <xf numFmtId="0" fontId="2" fillId="0" borderId="27" xfId="0" applyFont="1" applyBorder="1" applyAlignment="1" applyProtection="1">
      <alignment vertical="top" wrapText="1"/>
    </xf>
    <xf numFmtId="0" fontId="0" fillId="0" borderId="0" xfId="0" applyBorder="1" applyAlignment="1" applyProtection="1">
      <alignment horizontal="left" vertical="top" wrapText="1"/>
    </xf>
    <xf numFmtId="0" fontId="3" fillId="0" borderId="0" xfId="5" applyNumberFormat="1" applyFont="1" applyBorder="1" applyAlignment="1" applyProtection="1">
      <alignment horizontal="left" vertical="top" wrapText="1"/>
    </xf>
    <xf numFmtId="0" fontId="2" fillId="0" borderId="0" xfId="0" applyFont="1" applyBorder="1" applyAlignment="1" applyProtection="1">
      <alignment vertical="top" wrapText="1"/>
    </xf>
    <xf numFmtId="0" fontId="2" fillId="0" borderId="28" xfId="0" applyFont="1" applyBorder="1" applyAlignment="1" applyProtection="1">
      <alignment vertical="top" wrapText="1"/>
    </xf>
    <xf numFmtId="0" fontId="2" fillId="0" borderId="0" xfId="0" applyNumberFormat="1" applyFont="1" applyBorder="1" applyAlignment="1" applyProtection="1">
      <alignment horizontal="left" vertical="top" wrapText="1"/>
    </xf>
    <xf numFmtId="0" fontId="2" fillId="0" borderId="28" xfId="0" applyNumberFormat="1" applyFont="1" applyBorder="1" applyAlignment="1" applyProtection="1">
      <alignment vertical="top"/>
    </xf>
    <xf numFmtId="0" fontId="3" fillId="0" borderId="0" xfId="0" applyNumberFormat="1" applyFont="1" applyBorder="1" applyAlignment="1" applyProtection="1">
      <alignment vertical="top" wrapText="1"/>
    </xf>
    <xf numFmtId="0" fontId="30" fillId="0" borderId="0" xfId="0" applyFont="1" applyBorder="1" applyAlignment="1" applyProtection="1">
      <alignment horizontal="right" vertical="top"/>
    </xf>
    <xf numFmtId="0" fontId="10" fillId="0" borderId="0" xfId="0" applyNumberFormat="1" applyFont="1" applyBorder="1" applyAlignment="1" applyProtection="1">
      <alignment horizontal="center" vertical="top" wrapText="1"/>
    </xf>
    <xf numFmtId="165" fontId="2" fillId="9" borderId="29" xfId="5" applyNumberFormat="1" applyFont="1" applyFill="1" applyBorder="1" applyAlignment="1" applyProtection="1">
      <alignment horizontal="right" vertical="top" wrapText="1"/>
    </xf>
    <xf numFmtId="9" fontId="2" fillId="0" borderId="28" xfId="0" applyNumberFormat="1" applyFont="1" applyBorder="1" applyAlignment="1" applyProtection="1">
      <alignment vertical="top"/>
    </xf>
    <xf numFmtId="0" fontId="2" fillId="7" borderId="23" xfId="5" applyFont="1" applyFill="1" applyBorder="1" applyAlignment="1" applyProtection="1">
      <alignment vertical="top"/>
      <protection locked="0"/>
    </xf>
    <xf numFmtId="0" fontId="2" fillId="0" borderId="0" xfId="5" applyFont="1" applyBorder="1" applyAlignment="1" applyProtection="1">
      <alignment vertical="top"/>
    </xf>
    <xf numFmtId="0" fontId="2" fillId="0" borderId="0" xfId="0" applyNumberFormat="1" applyFont="1" applyFill="1" applyBorder="1" applyAlignment="1" applyProtection="1">
      <alignment horizontal="center" vertical="top"/>
    </xf>
    <xf numFmtId="0" fontId="2" fillId="0" borderId="30" xfId="0" applyNumberFormat="1" applyFont="1" applyBorder="1" applyAlignment="1" applyProtection="1">
      <alignment vertical="top"/>
    </xf>
    <xf numFmtId="0" fontId="2" fillId="0" borderId="0" xfId="0" applyNumberFormat="1" applyFont="1" applyFill="1" applyBorder="1" applyAlignment="1" applyProtection="1">
      <alignment vertical="top"/>
    </xf>
    <xf numFmtId="0" fontId="28" fillId="0" borderId="0" xfId="0" applyFont="1" applyBorder="1" applyAlignment="1" applyProtection="1">
      <alignment horizontal="left" vertical="top" wrapText="1"/>
    </xf>
    <xf numFmtId="0" fontId="2" fillId="0" borderId="30" xfId="0" applyNumberFormat="1" applyFont="1" applyBorder="1" applyAlignment="1" applyProtection="1">
      <alignment vertical="top" wrapText="1"/>
    </xf>
    <xf numFmtId="165" fontId="2" fillId="9" borderId="31" xfId="5" applyNumberFormat="1" applyFont="1" applyFill="1" applyBorder="1" applyAlignment="1" applyProtection="1">
      <alignment vertical="top"/>
    </xf>
    <xf numFmtId="9" fontId="2" fillId="0" borderId="32" xfId="0" applyNumberFormat="1" applyFont="1" applyBorder="1" applyAlignment="1" applyProtection="1">
      <alignment vertical="top"/>
    </xf>
    <xf numFmtId="3" fontId="2" fillId="7" borderId="33" xfId="5" applyNumberFormat="1" applyFont="1" applyFill="1" applyBorder="1" applyAlignment="1" applyProtection="1">
      <alignment vertical="top"/>
      <protection locked="0"/>
    </xf>
    <xf numFmtId="0" fontId="2" fillId="0" borderId="34" xfId="5" applyFont="1" applyBorder="1" applyAlignment="1" applyProtection="1">
      <alignment vertical="top"/>
    </xf>
    <xf numFmtId="0" fontId="2" fillId="0" borderId="34" xfId="0" applyFont="1" applyBorder="1" applyAlignment="1" applyProtection="1">
      <alignment horizontal="right" vertical="top"/>
    </xf>
    <xf numFmtId="0" fontId="2" fillId="0" borderId="34" xfId="0" applyNumberFormat="1" applyFont="1" applyBorder="1" applyAlignment="1" applyProtection="1">
      <alignment vertical="top"/>
    </xf>
    <xf numFmtId="0" fontId="2" fillId="0" borderId="32" xfId="0" applyNumberFormat="1" applyFont="1" applyBorder="1" applyAlignment="1" applyProtection="1">
      <alignment vertical="top"/>
    </xf>
    <xf numFmtId="167" fontId="2" fillId="9" borderId="33" xfId="5" applyNumberFormat="1" applyFont="1" applyFill="1" applyBorder="1" applyAlignment="1" applyProtection="1">
      <alignment horizontal="right" vertical="top"/>
    </xf>
    <xf numFmtId="0" fontId="2" fillId="11" borderId="18" xfId="4" applyFont="1" applyBorder="1" applyAlignment="1" applyProtection="1">
      <alignment horizontal="left" vertical="top" wrapText="1"/>
      <protection locked="0"/>
    </xf>
    <xf numFmtId="0" fontId="2" fillId="0" borderId="18" xfId="5" applyFont="1" applyFill="1" applyAlignment="1" applyProtection="1">
      <alignment horizontal="center" vertical="top" wrapText="1"/>
      <protection locked="0"/>
    </xf>
    <xf numFmtId="0" fontId="33" fillId="0" borderId="0" xfId="0" applyFont="1" applyBorder="1" applyAlignment="1" applyProtection="1">
      <alignment horizontal="right" vertical="top"/>
    </xf>
    <xf numFmtId="0" fontId="2" fillId="11" borderId="18" xfId="4" applyFont="1" applyBorder="1" applyAlignment="1" applyProtection="1">
      <alignment horizontal="left" vertical="top"/>
      <protection locked="0"/>
    </xf>
    <xf numFmtId="0" fontId="28" fillId="0" borderId="0" xfId="0" applyNumberFormat="1" applyFont="1" applyBorder="1" applyAlignment="1" applyProtection="1">
      <alignment vertical="top"/>
    </xf>
    <xf numFmtId="0" fontId="2" fillId="14" borderId="18" xfId="5" applyFont="1" applyFill="1" applyAlignment="1" applyProtection="1">
      <alignment horizontal="center" vertical="top" wrapText="1"/>
      <protection locked="0"/>
    </xf>
    <xf numFmtId="49" fontId="2" fillId="11" borderId="18" xfId="5" applyNumberFormat="1" applyFont="1" applyFill="1" applyAlignment="1" applyProtection="1">
      <alignment horizontal="right" vertical="top" wrapText="1"/>
      <protection locked="0"/>
    </xf>
    <xf numFmtId="0" fontId="2" fillId="11" borderId="1" xfId="4" applyFont="1" applyBorder="1" applyAlignment="1" applyProtection="1">
      <alignment vertical="top" wrapText="1"/>
      <protection locked="0"/>
    </xf>
    <xf numFmtId="0" fontId="2" fillId="14" borderId="1" xfId="2" applyFont="1" applyFill="1" applyBorder="1" applyAlignment="1" applyProtection="1">
      <alignment horizontal="center" vertical="top" wrapText="1"/>
      <protection locked="0"/>
    </xf>
    <xf numFmtId="9" fontId="2" fillId="0" borderId="6" xfId="0" applyNumberFormat="1" applyFont="1" applyFill="1" applyBorder="1" applyAlignment="1" applyProtection="1">
      <alignment horizontal="right" vertical="center" wrapText="1"/>
    </xf>
    <xf numFmtId="164" fontId="2" fillId="12" borderId="1" xfId="4" applyNumberFormat="1" applyFont="1" applyFill="1" applyBorder="1" applyAlignment="1" applyProtection="1">
      <alignment horizontal="center" vertical="top" wrapText="1"/>
      <protection locked="0"/>
    </xf>
    <xf numFmtId="9" fontId="2" fillId="2" borderId="25" xfId="0" applyNumberFormat="1" applyFont="1" applyFill="1" applyBorder="1" applyAlignment="1" applyProtection="1">
      <alignment horizontal="right" vertical="center" wrapText="1"/>
      <protection locked="0"/>
    </xf>
    <xf numFmtId="167" fontId="2" fillId="0" borderId="0" xfId="0" applyNumberFormat="1" applyFont="1" applyAlignment="1">
      <alignment horizontal="center"/>
    </xf>
    <xf numFmtId="0" fontId="3" fillId="0" borderId="10" xfId="4" applyNumberFormat="1" applyFont="1" applyFill="1" applyBorder="1" applyAlignment="1" applyProtection="1">
      <alignment horizontal="left" vertical="top"/>
    </xf>
    <xf numFmtId="0" fontId="3" fillId="0" borderId="11" xfId="4" applyNumberFormat="1" applyFont="1" applyFill="1" applyBorder="1" applyAlignment="1" applyProtection="1">
      <alignment horizontal="left" vertical="top"/>
    </xf>
    <xf numFmtId="0" fontId="2" fillId="0" borderId="27" xfId="5" applyNumberFormat="1" applyFont="1" applyBorder="1" applyAlignment="1" applyProtection="1">
      <alignment horizontal="left" vertical="top" wrapText="1"/>
    </xf>
    <xf numFmtId="169" fontId="2" fillId="0" borderId="0" xfId="0" applyNumberFormat="1" applyFont="1" applyAlignment="1">
      <alignment vertical="top"/>
    </xf>
    <xf numFmtId="0" fontId="3" fillId="0" borderId="0" xfId="0" applyFont="1" applyAlignment="1">
      <alignment vertical="top"/>
    </xf>
    <xf numFmtId="0" fontId="2" fillId="0" borderId="0" xfId="0" applyFont="1" applyAlignment="1">
      <alignment vertical="top"/>
    </xf>
    <xf numFmtId="0" fontId="2" fillId="0" borderId="0" xfId="0" applyFont="1" applyAlignment="1">
      <alignment vertical="top" wrapText="1"/>
    </xf>
    <xf numFmtId="0" fontId="3" fillId="0" borderId="0" xfId="0" applyFont="1" applyAlignment="1">
      <alignment horizontal="right" vertical="top"/>
    </xf>
    <xf numFmtId="0" fontId="10" fillId="0" borderId="0" xfId="0" applyFont="1" applyAlignment="1">
      <alignment horizontal="center" vertical="top" wrapText="1"/>
    </xf>
    <xf numFmtId="0" fontId="2" fillId="6" borderId="0" xfId="0" applyFont="1" applyFill="1" applyAlignment="1">
      <alignment vertical="top" wrapText="1"/>
    </xf>
    <xf numFmtId="0" fontId="2" fillId="6" borderId="0" xfId="0" applyFont="1" applyFill="1" applyAlignment="1">
      <alignment vertical="center"/>
    </xf>
    <xf numFmtId="0" fontId="26" fillId="11" borderId="18" xfId="4" applyFont="1" applyBorder="1" applyAlignment="1" applyProtection="1">
      <alignment horizontal="left" vertical="top" wrapText="1"/>
      <protection locked="0"/>
    </xf>
    <xf numFmtId="0" fontId="6" fillId="0" borderId="9" xfId="4" applyNumberFormat="1" applyFont="1" applyFill="1" applyBorder="1" applyAlignment="1" applyProtection="1">
      <alignment horizontal="left" vertical="top"/>
    </xf>
    <xf numFmtId="14" fontId="2" fillId="11" borderId="20" xfId="5" applyNumberFormat="1" applyFont="1" applyFill="1" applyBorder="1" applyAlignment="1" applyProtection="1">
      <alignment horizontal="left" vertical="top" wrapText="1"/>
      <protection locked="0"/>
    </xf>
    <xf numFmtId="0" fontId="2" fillId="11" borderId="23" xfId="5" applyFont="1" applyFill="1" applyBorder="1" applyAlignment="1" applyProtection="1">
      <alignment horizontal="left" vertical="top" wrapText="1"/>
      <protection locked="0"/>
    </xf>
    <xf numFmtId="0" fontId="2" fillId="0" borderId="36" xfId="5" applyFont="1" applyBorder="1" applyAlignment="1" applyProtection="1">
      <alignment horizontal="left" vertical="top" wrapText="1"/>
    </xf>
    <xf numFmtId="0" fontId="2" fillId="0" borderId="37" xfId="5" applyFont="1" applyBorder="1" applyAlignment="1" applyProtection="1">
      <alignment horizontal="left" vertical="top" wrapText="1"/>
    </xf>
    <xf numFmtId="0" fontId="2" fillId="0" borderId="38" xfId="5" applyFont="1" applyBorder="1" applyAlignment="1" applyProtection="1">
      <alignment horizontal="left" vertical="top" wrapText="1"/>
    </xf>
    <xf numFmtId="0" fontId="2" fillId="0" borderId="21" xfId="5" applyFont="1" applyBorder="1" applyAlignment="1" applyProtection="1">
      <alignment horizontal="left" vertical="top" wrapText="1"/>
    </xf>
    <xf numFmtId="0" fontId="2" fillId="0" borderId="19" xfId="5" applyFont="1" applyBorder="1" applyAlignment="1" applyProtection="1">
      <alignment horizontal="left" vertical="top" wrapText="1"/>
    </xf>
    <xf numFmtId="0" fontId="2" fillId="0" borderId="41" xfId="5" applyFont="1" applyBorder="1" applyAlignment="1" applyProtection="1">
      <alignment horizontal="left" vertical="top" wrapText="1"/>
    </xf>
    <xf numFmtId="49" fontId="2" fillId="8" borderId="24" xfId="5" applyNumberFormat="1" applyFont="1" applyFill="1" applyBorder="1" applyAlignment="1" applyProtection="1">
      <alignment horizontal="left" vertical="top" wrapText="1"/>
      <protection locked="0"/>
    </xf>
    <xf numFmtId="0" fontId="2" fillId="6" borderId="36" xfId="5" applyFont="1" applyFill="1" applyBorder="1" applyAlignment="1" applyProtection="1">
      <alignment horizontal="left" vertical="top" wrapText="1"/>
    </xf>
    <xf numFmtId="0" fontId="2" fillId="6" borderId="37" xfId="5" applyFont="1" applyFill="1" applyBorder="1" applyAlignment="1" applyProtection="1">
      <alignment horizontal="left" vertical="top" wrapText="1"/>
    </xf>
    <xf numFmtId="0" fontId="2" fillId="6" borderId="42" xfId="5" applyFont="1" applyFill="1" applyBorder="1" applyAlignment="1" applyProtection="1">
      <alignment horizontal="left" vertical="top" wrapText="1"/>
    </xf>
    <xf numFmtId="0" fontId="2" fillId="6" borderId="21" xfId="5" applyFont="1" applyFill="1" applyBorder="1" applyAlignment="1" applyProtection="1">
      <alignment horizontal="left" vertical="top" wrapText="1"/>
    </xf>
    <xf numFmtId="0" fontId="2" fillId="6" borderId="19" xfId="5" applyFont="1" applyFill="1" applyBorder="1" applyAlignment="1" applyProtection="1">
      <alignment horizontal="left" vertical="top" wrapText="1"/>
    </xf>
    <xf numFmtId="0" fontId="2" fillId="6" borderId="52" xfId="5"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2" fillId="0" borderId="0" xfId="0" applyFont="1" applyAlignment="1" applyProtection="1">
      <alignment vertical="top" wrapText="1"/>
    </xf>
    <xf numFmtId="0" fontId="22" fillId="12" borderId="18" xfId="5" applyFont="1" applyFill="1" applyAlignment="1" applyProtection="1">
      <alignment vertical="top"/>
    </xf>
    <xf numFmtId="0" fontId="1" fillId="6" borderId="36" xfId="8" applyFill="1" applyBorder="1" applyAlignment="1" applyProtection="1">
      <alignment horizontal="left" vertical="top" wrapText="1"/>
    </xf>
    <xf numFmtId="0" fontId="1" fillId="6" borderId="38" xfId="8" applyFill="1" applyBorder="1" applyAlignment="1" applyProtection="1">
      <alignment horizontal="left" vertical="top" wrapText="1"/>
    </xf>
    <xf numFmtId="0" fontId="1" fillId="6" borderId="21" xfId="8" applyFill="1" applyBorder="1" applyAlignment="1" applyProtection="1">
      <alignment horizontal="left" vertical="top" wrapText="1"/>
    </xf>
    <xf numFmtId="0" fontId="1" fillId="6" borderId="41" xfId="8" applyFill="1" applyBorder="1" applyAlignment="1" applyProtection="1">
      <alignment horizontal="left" vertical="top" wrapText="1"/>
    </xf>
    <xf numFmtId="0" fontId="2" fillId="0" borderId="36" xfId="8" applyFont="1" applyBorder="1" applyAlignment="1" applyProtection="1">
      <alignment horizontal="left" vertical="top" wrapText="1"/>
    </xf>
    <xf numFmtId="0" fontId="2" fillId="0" borderId="37" xfId="8" applyFont="1" applyBorder="1" applyAlignment="1" applyProtection="1">
      <alignment horizontal="left" vertical="top" wrapText="1"/>
    </xf>
    <xf numFmtId="0" fontId="2" fillId="0" borderId="38" xfId="8" applyFont="1" applyBorder="1" applyAlignment="1" applyProtection="1">
      <alignment horizontal="left" vertical="top" wrapText="1"/>
    </xf>
    <xf numFmtId="0" fontId="2" fillId="0" borderId="21" xfId="8" applyFont="1" applyBorder="1" applyAlignment="1" applyProtection="1">
      <alignment horizontal="left" vertical="top" wrapText="1"/>
    </xf>
    <xf numFmtId="0" fontId="2" fillId="0" borderId="19" xfId="8" applyFont="1" applyBorder="1" applyAlignment="1" applyProtection="1">
      <alignment horizontal="left" vertical="top" wrapText="1"/>
    </xf>
    <xf numFmtId="0" fontId="2" fillId="0" borderId="41" xfId="8" applyFont="1" applyBorder="1" applyAlignment="1" applyProtection="1">
      <alignment horizontal="left" vertical="top" wrapText="1"/>
    </xf>
    <xf numFmtId="49" fontId="2" fillId="8" borderId="21" xfId="5" applyNumberFormat="1" applyFont="1" applyFill="1" applyBorder="1" applyAlignment="1" applyProtection="1">
      <alignment horizontal="left" vertical="top" wrapText="1"/>
      <protection locked="0"/>
    </xf>
    <xf numFmtId="49" fontId="2" fillId="8" borderId="19" xfId="5" applyNumberFormat="1" applyFont="1" applyFill="1" applyBorder="1" applyAlignment="1" applyProtection="1">
      <alignment horizontal="left" vertical="top" wrapText="1"/>
      <protection locked="0"/>
    </xf>
    <xf numFmtId="49" fontId="2" fillId="8" borderId="41" xfId="5" applyNumberFormat="1" applyFont="1" applyFill="1" applyBorder="1" applyAlignment="1" applyProtection="1">
      <alignment horizontal="left" vertical="top" wrapText="1"/>
      <protection locked="0"/>
    </xf>
    <xf numFmtId="49" fontId="2" fillId="16" borderId="21" xfId="5" applyNumberFormat="1" applyFont="1" applyFill="1" applyBorder="1" applyAlignment="1" applyProtection="1">
      <alignment horizontal="left" vertical="top" wrapText="1"/>
    </xf>
    <xf numFmtId="49" fontId="2" fillId="16" borderId="19" xfId="5" applyNumberFormat="1" applyFont="1" applyFill="1" applyBorder="1" applyAlignment="1" applyProtection="1">
      <alignment horizontal="left" vertical="top" wrapText="1"/>
    </xf>
    <xf numFmtId="49" fontId="2" fillId="16" borderId="41" xfId="5" applyNumberFormat="1" applyFont="1" applyFill="1" applyBorder="1" applyAlignment="1" applyProtection="1">
      <alignment horizontal="left" vertical="top" wrapText="1"/>
    </xf>
    <xf numFmtId="0" fontId="2" fillId="0" borderId="50" xfId="0" applyFont="1" applyBorder="1" applyAlignment="1" applyProtection="1">
      <alignment horizontal="left" vertical="top" wrapText="1"/>
    </xf>
    <xf numFmtId="0" fontId="2" fillId="0" borderId="7" xfId="0" applyFont="1" applyBorder="1" applyAlignment="1" applyProtection="1">
      <alignment horizontal="left" vertical="top" wrapText="1"/>
    </xf>
    <xf numFmtId="49" fontId="2" fillId="11" borderId="18" xfId="5" applyNumberFormat="1" applyFont="1" applyFill="1" applyAlignment="1" applyProtection="1">
      <alignment horizontal="left" vertical="top"/>
      <protection locked="0"/>
    </xf>
    <xf numFmtId="0" fontId="2" fillId="6" borderId="18" xfId="5" applyFont="1" applyFill="1" applyAlignment="1" applyProtection="1">
      <alignment horizontal="left" vertical="top" wrapText="1"/>
    </xf>
    <xf numFmtId="49" fontId="2" fillId="11" borderId="20" xfId="5" applyNumberFormat="1" applyFont="1" applyFill="1" applyBorder="1" applyAlignment="1" applyProtection="1">
      <alignment horizontal="left" vertical="top"/>
      <protection locked="0"/>
    </xf>
    <xf numFmtId="49" fontId="2" fillId="11" borderId="35" xfId="5" applyNumberFormat="1" applyFont="1" applyFill="1" applyBorder="1" applyAlignment="1" applyProtection="1">
      <alignment horizontal="left" vertical="top"/>
      <protection locked="0"/>
    </xf>
    <xf numFmtId="49" fontId="2" fillId="11" borderId="23" xfId="5" applyNumberFormat="1" applyFont="1" applyFill="1" applyBorder="1" applyAlignment="1" applyProtection="1">
      <alignment horizontal="left" vertical="top"/>
      <protection locked="0"/>
    </xf>
    <xf numFmtId="0" fontId="2" fillId="0" borderId="20" xfId="5" applyFont="1" applyBorder="1" applyAlignment="1" applyProtection="1">
      <alignment horizontal="left" vertical="top"/>
    </xf>
    <xf numFmtId="0" fontId="2" fillId="0" borderId="35" xfId="5" applyFont="1" applyBorder="1" applyAlignment="1" applyProtection="1">
      <alignment horizontal="left" vertical="top"/>
    </xf>
    <xf numFmtId="0" fontId="2" fillId="0" borderId="23" xfId="5" applyFont="1" applyBorder="1" applyAlignment="1" applyProtection="1">
      <alignment horizontal="left" vertical="top"/>
    </xf>
    <xf numFmtId="0" fontId="2" fillId="0" borderId="36" xfId="5" applyFont="1" applyFill="1" applyBorder="1" applyAlignment="1" applyProtection="1">
      <alignment horizontal="left" vertical="top" wrapText="1"/>
      <protection locked="0"/>
    </xf>
    <xf numFmtId="0" fontId="2" fillId="0" borderId="37" xfId="5" applyFont="1" applyFill="1" applyBorder="1" applyAlignment="1" applyProtection="1">
      <alignment horizontal="left" vertical="top" wrapText="1"/>
      <protection locked="0"/>
    </xf>
    <xf numFmtId="0" fontId="2" fillId="0" borderId="38" xfId="5" applyFont="1" applyFill="1" applyBorder="1" applyAlignment="1" applyProtection="1">
      <alignment horizontal="left" vertical="top" wrapText="1"/>
      <protection locked="0"/>
    </xf>
    <xf numFmtId="0" fontId="2" fillId="0" borderId="39" xfId="5" applyFont="1" applyFill="1" applyBorder="1" applyAlignment="1" applyProtection="1">
      <alignment horizontal="left" vertical="top" wrapText="1"/>
      <protection locked="0"/>
    </xf>
    <xf numFmtId="0" fontId="2" fillId="0" borderId="0" xfId="5" applyFont="1" applyFill="1" applyBorder="1" applyAlignment="1" applyProtection="1">
      <alignment horizontal="left" vertical="top" wrapText="1"/>
      <protection locked="0"/>
    </xf>
    <xf numFmtId="0" fontId="2" fillId="0" borderId="40" xfId="5" applyFont="1" applyFill="1" applyBorder="1" applyAlignment="1" applyProtection="1">
      <alignment horizontal="left" vertical="top" wrapText="1"/>
      <protection locked="0"/>
    </xf>
    <xf numFmtId="0" fontId="2" fillId="0" borderId="21" xfId="5" applyFont="1" applyFill="1" applyBorder="1" applyAlignment="1" applyProtection="1">
      <alignment horizontal="left" vertical="top" wrapText="1"/>
      <protection locked="0"/>
    </xf>
    <xf numFmtId="0" fontId="2" fillId="0" borderId="19" xfId="5" applyFont="1" applyFill="1" applyBorder="1" applyAlignment="1" applyProtection="1">
      <alignment horizontal="left" vertical="top" wrapText="1"/>
      <protection locked="0"/>
    </xf>
    <xf numFmtId="0" fontId="2" fillId="0" borderId="41" xfId="5" applyFont="1" applyFill="1" applyBorder="1" applyAlignment="1" applyProtection="1">
      <alignment horizontal="left" vertical="top" wrapText="1"/>
      <protection locked="0"/>
    </xf>
    <xf numFmtId="0" fontId="2" fillId="0" borderId="20" xfId="5" applyFont="1" applyFill="1" applyBorder="1" applyAlignment="1" applyProtection="1">
      <alignment horizontal="left" vertical="top" wrapText="1"/>
    </xf>
    <xf numFmtId="0" fontId="24" fillId="0" borderId="35" xfId="5" applyFont="1" applyFill="1" applyBorder="1" applyAlignment="1" applyProtection="1">
      <alignment horizontal="left" vertical="top" wrapText="1"/>
    </xf>
    <xf numFmtId="0" fontId="24" fillId="0" borderId="23" xfId="5" applyFont="1" applyFill="1" applyBorder="1" applyAlignment="1" applyProtection="1">
      <alignment horizontal="left" vertical="top" wrapText="1"/>
    </xf>
    <xf numFmtId="0" fontId="2" fillId="11" borderId="20" xfId="5" applyFont="1" applyFill="1" applyBorder="1" applyAlignment="1" applyProtection="1">
      <alignment horizontal="left" vertical="top" wrapText="1"/>
      <protection locked="0"/>
    </xf>
    <xf numFmtId="0" fontId="2" fillId="11" borderId="35" xfId="5" applyFont="1" applyFill="1" applyBorder="1" applyAlignment="1" applyProtection="1">
      <alignment horizontal="left" vertical="top" wrapText="1"/>
      <protection locked="0"/>
    </xf>
    <xf numFmtId="0" fontId="23" fillId="0" borderId="48" xfId="8" applyNumberFormat="1" applyFont="1" applyBorder="1" applyAlignment="1" applyProtection="1">
      <alignment horizontal="left" vertical="top" wrapText="1"/>
    </xf>
    <xf numFmtId="0" fontId="23" fillId="0" borderId="24" xfId="8" applyNumberFormat="1" applyFont="1" applyBorder="1" applyAlignment="1" applyProtection="1">
      <alignment horizontal="left" vertical="top" wrapText="1"/>
    </xf>
    <xf numFmtId="0" fontId="30" fillId="0" borderId="49" xfId="0" applyNumberFormat="1" applyFont="1" applyBorder="1" applyAlignment="1" applyProtection="1">
      <alignment horizontal="left" vertical="top" wrapText="1"/>
    </xf>
    <xf numFmtId="0" fontId="2" fillId="0" borderId="36" xfId="2" applyFont="1" applyFill="1" applyBorder="1" applyAlignment="1" applyProtection="1">
      <alignment horizontal="left" vertical="top" wrapText="1"/>
      <protection locked="0"/>
    </xf>
    <xf numFmtId="0" fontId="2" fillId="0" borderId="37" xfId="2" applyFont="1" applyFill="1" applyBorder="1" applyAlignment="1" applyProtection="1">
      <alignment horizontal="left" vertical="top" wrapText="1"/>
      <protection locked="0"/>
    </xf>
    <xf numFmtId="0" fontId="2" fillId="0" borderId="38" xfId="2" applyFont="1" applyFill="1" applyBorder="1" applyAlignment="1" applyProtection="1">
      <alignment horizontal="left" vertical="top" wrapText="1"/>
      <protection locked="0"/>
    </xf>
    <xf numFmtId="0" fontId="2" fillId="0" borderId="21" xfId="2" applyFont="1" applyFill="1" applyBorder="1" applyAlignment="1" applyProtection="1">
      <alignment horizontal="left" vertical="top" wrapText="1"/>
      <protection locked="0"/>
    </xf>
    <xf numFmtId="0" fontId="2" fillId="0" borderId="19" xfId="2" applyFont="1" applyFill="1" applyBorder="1" applyAlignment="1" applyProtection="1">
      <alignment horizontal="left" vertical="top" wrapText="1"/>
      <protection locked="0"/>
    </xf>
    <xf numFmtId="0" fontId="2" fillId="0" borderId="41" xfId="2" applyFont="1" applyFill="1" applyBorder="1" applyAlignment="1" applyProtection="1">
      <alignment horizontal="left" vertical="top" wrapText="1"/>
      <protection locked="0"/>
    </xf>
    <xf numFmtId="0" fontId="2" fillId="0" borderId="20" xfId="2" applyFont="1" applyFill="1" applyBorder="1" applyAlignment="1" applyProtection="1">
      <alignment horizontal="left" vertical="top"/>
      <protection locked="0"/>
    </xf>
    <xf numFmtId="0" fontId="2" fillId="0" borderId="23" xfId="2" applyFont="1" applyFill="1" applyBorder="1" applyAlignment="1" applyProtection="1">
      <alignment horizontal="left" vertical="top"/>
      <protection locked="0"/>
    </xf>
    <xf numFmtId="9" fontId="2" fillId="0" borderId="6" xfId="0" applyNumberFormat="1" applyFont="1" applyFill="1" applyBorder="1" applyAlignment="1" applyProtection="1">
      <alignment horizontal="right" vertical="center" wrapText="1"/>
    </xf>
    <xf numFmtId="0" fontId="0" fillId="0" borderId="17" xfId="0" applyFill="1" applyBorder="1" applyAlignment="1" applyProtection="1">
      <alignment horizontal="right" vertical="center" wrapText="1"/>
    </xf>
    <xf numFmtId="49" fontId="2" fillId="0" borderId="20" xfId="5" applyNumberFormat="1" applyFont="1" applyFill="1" applyBorder="1" applyAlignment="1" applyProtection="1">
      <alignment horizontal="left" vertical="top" wrapText="1"/>
    </xf>
    <xf numFmtId="49" fontId="2" fillId="0" borderId="35" xfId="5" applyNumberFormat="1" applyFont="1" applyFill="1" applyBorder="1" applyAlignment="1" applyProtection="1">
      <alignment horizontal="left" vertical="top" wrapText="1"/>
    </xf>
    <xf numFmtId="49" fontId="2" fillId="0" borderId="23" xfId="5" applyNumberFormat="1" applyFont="1" applyFill="1" applyBorder="1" applyAlignment="1" applyProtection="1">
      <alignment horizontal="left" vertical="top" wrapText="1"/>
    </xf>
    <xf numFmtId="0" fontId="6" fillId="0" borderId="36" xfId="5" applyFont="1" applyFill="1" applyBorder="1" applyAlignment="1" applyProtection="1">
      <alignment horizontal="left" vertical="top" wrapText="1"/>
    </xf>
    <xf numFmtId="0" fontId="6" fillId="0" borderId="37" xfId="5" applyFont="1" applyFill="1" applyBorder="1" applyAlignment="1" applyProtection="1">
      <alignment horizontal="left" vertical="top" wrapText="1"/>
    </xf>
    <xf numFmtId="0" fontId="6" fillId="0" borderId="38" xfId="5" applyFont="1" applyFill="1" applyBorder="1" applyAlignment="1" applyProtection="1">
      <alignment horizontal="left" vertical="top" wrapText="1"/>
    </xf>
    <xf numFmtId="0" fontId="6" fillId="0" borderId="21" xfId="5" applyFont="1" applyFill="1" applyBorder="1" applyAlignment="1" applyProtection="1">
      <alignment horizontal="left" vertical="top" wrapText="1"/>
    </xf>
    <xf numFmtId="0" fontId="6" fillId="0" borderId="19" xfId="5" applyFont="1" applyFill="1" applyBorder="1" applyAlignment="1" applyProtection="1">
      <alignment horizontal="left" vertical="top" wrapText="1"/>
    </xf>
    <xf numFmtId="0" fontId="6" fillId="0" borderId="41" xfId="5" applyFont="1" applyFill="1" applyBorder="1" applyAlignment="1" applyProtection="1">
      <alignment horizontal="left" vertical="top" wrapText="1"/>
    </xf>
    <xf numFmtId="0" fontId="1" fillId="0" borderId="36" xfId="8" applyNumberFormat="1" applyBorder="1" applyAlignment="1" applyProtection="1">
      <alignment horizontal="left" vertical="top" wrapText="1"/>
    </xf>
    <xf numFmtId="0" fontId="1" fillId="0" borderId="37" xfId="8" applyNumberFormat="1" applyBorder="1" applyAlignment="1" applyProtection="1">
      <alignment horizontal="left" vertical="top" wrapText="1"/>
    </xf>
    <xf numFmtId="0" fontId="1" fillId="0" borderId="38" xfId="8" applyNumberFormat="1" applyBorder="1" applyAlignment="1" applyProtection="1">
      <alignment horizontal="left" vertical="top" wrapText="1"/>
    </xf>
    <xf numFmtId="0" fontId="1" fillId="0" borderId="21" xfId="8" applyNumberFormat="1" applyBorder="1" applyAlignment="1" applyProtection="1">
      <alignment horizontal="left" vertical="top" wrapText="1"/>
    </xf>
    <xf numFmtId="0" fontId="1" fillId="0" borderId="19" xfId="8" applyNumberFormat="1" applyBorder="1" applyAlignment="1" applyProtection="1">
      <alignment horizontal="left" vertical="top" wrapText="1"/>
    </xf>
    <xf numFmtId="0" fontId="1" fillId="0" borderId="41" xfId="8" applyNumberFormat="1" applyBorder="1" applyAlignment="1" applyProtection="1">
      <alignment horizontal="left" vertical="top" wrapText="1"/>
    </xf>
    <xf numFmtId="0" fontId="3" fillId="0" borderId="18" xfId="5" applyFont="1" applyFill="1" applyAlignment="1" applyProtection="1">
      <alignment horizontal="left" vertical="top" wrapText="1"/>
    </xf>
    <xf numFmtId="0" fontId="1" fillId="0" borderId="22" xfId="8" applyNumberFormat="1" applyBorder="1" applyAlignment="1" applyProtection="1">
      <alignment horizontal="left" vertical="top" wrapText="1"/>
    </xf>
    <xf numFmtId="0" fontId="1" fillId="0" borderId="24" xfId="8" applyNumberFormat="1" applyBorder="1" applyAlignment="1" applyProtection="1">
      <alignment horizontal="left" vertical="top" wrapText="1"/>
    </xf>
    <xf numFmtId="0" fontId="2" fillId="0" borderId="35" xfId="5" applyFont="1" applyFill="1" applyBorder="1" applyAlignment="1" applyProtection="1">
      <alignment horizontal="left" vertical="top" wrapText="1"/>
    </xf>
    <xf numFmtId="0" fontId="2" fillId="0" borderId="47" xfId="5" applyFont="1" applyFill="1" applyBorder="1" applyAlignment="1" applyProtection="1">
      <alignment horizontal="left" vertical="top" wrapText="1"/>
    </xf>
    <xf numFmtId="0" fontId="2" fillId="2" borderId="20" xfId="5" applyFont="1" applyFill="1" applyBorder="1" applyAlignment="1" applyProtection="1">
      <alignment horizontal="left" vertical="top" wrapText="1"/>
      <protection locked="0"/>
    </xf>
    <xf numFmtId="0" fontId="2" fillId="2" borderId="35" xfId="5" applyFont="1" applyFill="1" applyBorder="1" applyAlignment="1" applyProtection="1">
      <alignment horizontal="left" vertical="top" wrapText="1"/>
      <protection locked="0"/>
    </xf>
    <xf numFmtId="0" fontId="2" fillId="2" borderId="51" xfId="5" applyFont="1" applyFill="1" applyBorder="1" applyAlignment="1" applyProtection="1">
      <alignment horizontal="left" vertical="top" wrapText="1"/>
      <protection locked="0"/>
    </xf>
    <xf numFmtId="0" fontId="2" fillId="0" borderId="18" xfId="5" applyFont="1" applyAlignment="1" applyProtection="1">
      <alignment horizontal="left" vertical="top" wrapText="1"/>
    </xf>
    <xf numFmtId="49" fontId="2" fillId="11" borderId="18" xfId="5" applyNumberFormat="1" applyFont="1" applyFill="1" applyAlignment="1" applyProtection="1">
      <alignment horizontal="left" vertical="top" wrapText="1"/>
      <protection locked="0"/>
    </xf>
    <xf numFmtId="164" fontId="2" fillId="11" borderId="4" xfId="4" applyNumberFormat="1" applyFont="1" applyBorder="1" applyAlignment="1" applyProtection="1">
      <alignment horizontal="left" vertical="top" wrapText="1"/>
      <protection locked="0"/>
    </xf>
    <xf numFmtId="164" fontId="2" fillId="11" borderId="12" xfId="4" applyNumberFormat="1" applyFont="1" applyBorder="1" applyAlignment="1" applyProtection="1">
      <alignment horizontal="left" vertical="top" wrapText="1"/>
      <protection locked="0"/>
    </xf>
    <xf numFmtId="164" fontId="2" fillId="11" borderId="7" xfId="4" applyNumberFormat="1" applyFont="1" applyBorder="1" applyAlignment="1" applyProtection="1">
      <alignment horizontal="left" vertical="top" wrapText="1"/>
      <protection locked="0"/>
    </xf>
    <xf numFmtId="0" fontId="2" fillId="6" borderId="4" xfId="0" applyFont="1" applyFill="1" applyBorder="1" applyAlignment="1" applyProtection="1">
      <alignment horizontal="left" vertical="top" wrapText="1"/>
    </xf>
    <xf numFmtId="0" fontId="2" fillId="6" borderId="12" xfId="0" applyFont="1" applyFill="1" applyBorder="1" applyAlignment="1" applyProtection="1">
      <alignment horizontal="left" vertical="top" wrapText="1"/>
    </xf>
    <xf numFmtId="0" fontId="2" fillId="6" borderId="7" xfId="0" applyFont="1" applyFill="1" applyBorder="1" applyAlignment="1" applyProtection="1">
      <alignment horizontal="left" vertical="top" wrapText="1"/>
    </xf>
    <xf numFmtId="49" fontId="2" fillId="0" borderId="18" xfId="5" applyNumberFormat="1" applyFont="1" applyFill="1" applyAlignment="1" applyProtection="1">
      <alignment horizontal="left" vertical="top" wrapText="1"/>
      <protection locked="0"/>
    </xf>
    <xf numFmtId="49" fontId="2" fillId="0" borderId="18" xfId="5" applyNumberFormat="1" applyFont="1" applyFill="1" applyAlignment="1" applyProtection="1">
      <alignment horizontal="left" vertical="top"/>
      <protection locked="0"/>
    </xf>
    <xf numFmtId="49" fontId="2" fillId="11" borderId="5" xfId="4" applyNumberFormat="1" applyFont="1" applyBorder="1" applyAlignment="1" applyProtection="1">
      <alignment horizontal="left" vertical="top" wrapText="1"/>
      <protection locked="0"/>
    </xf>
    <xf numFmtId="49" fontId="2" fillId="11" borderId="3" xfId="4" applyNumberFormat="1" applyFont="1" applyBorder="1" applyAlignment="1" applyProtection="1">
      <alignment horizontal="left" vertical="top" wrapText="1"/>
      <protection locked="0"/>
    </xf>
    <xf numFmtId="49" fontId="2" fillId="11" borderId="16" xfId="4" applyNumberFormat="1" applyFont="1" applyBorder="1" applyAlignment="1" applyProtection="1">
      <alignment horizontal="left" vertical="top" wrapText="1"/>
      <protection locked="0"/>
    </xf>
    <xf numFmtId="0" fontId="2" fillId="11" borderId="20" xfId="4" applyFont="1" applyBorder="1" applyAlignment="1" applyProtection="1">
      <alignment horizontal="left" vertical="top" wrapText="1"/>
      <protection locked="0"/>
    </xf>
    <xf numFmtId="0" fontId="2" fillId="11" borderId="35" xfId="4" applyFont="1" applyBorder="1" applyAlignment="1" applyProtection="1">
      <alignment horizontal="left" vertical="top" wrapText="1"/>
      <protection locked="0"/>
    </xf>
    <xf numFmtId="0" fontId="2" fillId="11" borderId="23" xfId="4" applyFont="1" applyBorder="1" applyAlignment="1" applyProtection="1">
      <alignment horizontal="left" vertical="top" wrapText="1"/>
      <protection locked="0"/>
    </xf>
    <xf numFmtId="0" fontId="2" fillId="8" borderId="18" xfId="5" applyFont="1" applyFill="1" applyAlignment="1" applyProtection="1">
      <alignment horizontal="left" vertical="top" wrapText="1"/>
      <protection locked="0"/>
    </xf>
    <xf numFmtId="0" fontId="1" fillId="0" borderId="20" xfId="5" applyFont="1" applyBorder="1" applyAlignment="1" applyProtection="1">
      <alignment horizontal="left" vertical="top" wrapText="1"/>
    </xf>
    <xf numFmtId="0" fontId="1" fillId="0" borderId="35" xfId="5" applyFont="1" applyBorder="1" applyAlignment="1" applyProtection="1">
      <alignment horizontal="left" vertical="top" wrapText="1"/>
    </xf>
    <xf numFmtId="0" fontId="1" fillId="0" borderId="23" xfId="5" applyFont="1" applyBorder="1" applyAlignment="1" applyProtection="1">
      <alignment horizontal="left" vertical="top" wrapText="1"/>
    </xf>
    <xf numFmtId="0" fontId="2" fillId="0" borderId="13" xfId="0" applyNumberFormat="1" applyFont="1" applyBorder="1" applyAlignment="1" applyProtection="1">
      <alignment horizontal="left" vertical="top" wrapText="1"/>
    </xf>
    <xf numFmtId="0" fontId="2" fillId="0" borderId="14" xfId="0" applyNumberFormat="1" applyFont="1" applyBorder="1" applyAlignment="1" applyProtection="1">
      <alignment horizontal="left" vertical="top" wrapText="1"/>
    </xf>
    <xf numFmtId="0" fontId="2" fillId="0" borderId="15" xfId="0" applyNumberFormat="1" applyFont="1" applyBorder="1" applyAlignment="1" applyProtection="1">
      <alignment horizontal="left" vertical="top" wrapText="1"/>
    </xf>
    <xf numFmtId="0" fontId="2" fillId="0" borderId="22" xfId="5" applyNumberFormat="1" applyFont="1" applyBorder="1" applyAlignment="1" applyProtection="1">
      <alignment horizontal="left" vertical="top" wrapText="1"/>
    </xf>
    <xf numFmtId="49" fontId="2" fillId="11" borderId="36" xfId="5" applyNumberFormat="1" applyFont="1" applyFill="1" applyBorder="1" applyAlignment="1" applyProtection="1">
      <alignment horizontal="left" vertical="top" wrapText="1"/>
      <protection locked="0"/>
    </xf>
    <xf numFmtId="49" fontId="2" fillId="11" borderId="37" xfId="5" applyNumberFormat="1" applyFont="1" applyFill="1" applyBorder="1" applyAlignment="1" applyProtection="1">
      <alignment horizontal="left" vertical="top" wrapText="1"/>
      <protection locked="0"/>
    </xf>
    <xf numFmtId="49" fontId="2" fillId="11" borderId="38" xfId="5" applyNumberFormat="1" applyFont="1" applyFill="1" applyBorder="1" applyAlignment="1" applyProtection="1">
      <alignment horizontal="left" vertical="top" wrapText="1"/>
      <protection locked="0"/>
    </xf>
    <xf numFmtId="49" fontId="2" fillId="11" borderId="39" xfId="5" applyNumberFormat="1" applyFont="1" applyFill="1" applyBorder="1" applyAlignment="1" applyProtection="1">
      <alignment horizontal="left" vertical="top" wrapText="1"/>
      <protection locked="0"/>
    </xf>
    <xf numFmtId="49" fontId="2" fillId="11" borderId="0" xfId="5" applyNumberFormat="1" applyFont="1" applyFill="1" applyBorder="1" applyAlignment="1" applyProtection="1">
      <alignment horizontal="left" vertical="top" wrapText="1"/>
      <protection locked="0"/>
    </xf>
    <xf numFmtId="49" fontId="2" fillId="11" borderId="40" xfId="5" applyNumberFormat="1" applyFont="1" applyFill="1" applyBorder="1" applyAlignment="1" applyProtection="1">
      <alignment horizontal="left" vertical="top" wrapText="1"/>
      <protection locked="0"/>
    </xf>
    <xf numFmtId="49" fontId="2" fillId="11" borderId="21" xfId="5" applyNumberFormat="1" applyFont="1" applyFill="1" applyBorder="1" applyAlignment="1" applyProtection="1">
      <alignment horizontal="left" vertical="top" wrapText="1"/>
      <protection locked="0"/>
    </xf>
    <xf numFmtId="49" fontId="2" fillId="11" borderId="19" xfId="5" applyNumberFormat="1" applyFont="1" applyFill="1" applyBorder="1" applyAlignment="1" applyProtection="1">
      <alignment horizontal="left" vertical="top" wrapText="1"/>
      <protection locked="0"/>
    </xf>
    <xf numFmtId="49" fontId="2" fillId="11" borderId="41" xfId="5" applyNumberFormat="1" applyFont="1" applyFill="1" applyBorder="1" applyAlignment="1" applyProtection="1">
      <alignment horizontal="left" vertical="top" wrapText="1"/>
      <protection locked="0"/>
    </xf>
    <xf numFmtId="0" fontId="2" fillId="0" borderId="20" xfId="5" applyFont="1" applyBorder="1" applyAlignment="1" applyProtection="1">
      <alignment horizontal="left" vertical="top" wrapText="1"/>
    </xf>
    <xf numFmtId="0" fontId="2" fillId="0" borderId="35" xfId="5" applyFont="1" applyBorder="1" applyAlignment="1" applyProtection="1">
      <alignment horizontal="left" vertical="top" wrapText="1"/>
    </xf>
    <xf numFmtId="0" fontId="2" fillId="0" borderId="23" xfId="5" applyFont="1" applyBorder="1" applyAlignment="1" applyProtection="1">
      <alignment horizontal="left" vertical="top" wrapText="1"/>
    </xf>
    <xf numFmtId="0" fontId="2" fillId="8" borderId="18" xfId="5" applyFont="1" applyFill="1" applyAlignment="1" applyProtection="1">
      <alignment horizontal="center" vertical="top" wrapText="1"/>
      <protection locked="0"/>
    </xf>
    <xf numFmtId="0" fontId="2" fillId="0" borderId="0" xfId="0" applyFont="1" applyBorder="1" applyAlignment="1" applyProtection="1">
      <alignment horizontal="left" vertical="top" wrapText="1"/>
    </xf>
    <xf numFmtId="0" fontId="2" fillId="6" borderId="20" xfId="5" applyFont="1" applyFill="1" applyBorder="1" applyAlignment="1" applyProtection="1">
      <alignment horizontal="left" vertical="top" wrapText="1"/>
    </xf>
    <xf numFmtId="0" fontId="2" fillId="6" borderId="35" xfId="5" applyFont="1" applyFill="1" applyBorder="1" applyAlignment="1" applyProtection="1">
      <alignment horizontal="left" vertical="top" wrapText="1"/>
    </xf>
    <xf numFmtId="0" fontId="2" fillId="6" borderId="47" xfId="5" applyFont="1" applyFill="1" applyBorder="1" applyAlignment="1" applyProtection="1">
      <alignment horizontal="left" vertical="top" wrapText="1"/>
    </xf>
    <xf numFmtId="0" fontId="2" fillId="0" borderId="20" xfId="5" applyFont="1" applyBorder="1" applyAlignment="1" applyProtection="1">
      <alignment horizontal="left" vertical="center" wrapText="1"/>
    </xf>
    <xf numFmtId="0" fontId="0" fillId="0" borderId="35" xfId="0" applyBorder="1" applyAlignment="1" applyProtection="1">
      <alignment horizontal="left" vertical="center" wrapText="1"/>
    </xf>
    <xf numFmtId="0" fontId="0" fillId="0" borderId="23" xfId="0" applyBorder="1" applyAlignment="1" applyProtection="1">
      <alignment horizontal="left" vertical="center" wrapText="1"/>
    </xf>
    <xf numFmtId="0" fontId="2" fillId="0" borderId="36" xfId="4" applyNumberFormat="1" applyFont="1" applyFill="1" applyBorder="1" applyAlignment="1" applyProtection="1">
      <alignment vertical="top" wrapText="1"/>
      <protection locked="0"/>
    </xf>
    <xf numFmtId="0" fontId="2" fillId="0" borderId="37" xfId="4" applyFont="1" applyFill="1" applyBorder="1" applyAlignment="1" applyProtection="1">
      <alignment wrapText="1"/>
      <protection locked="0"/>
    </xf>
    <xf numFmtId="0" fontId="2" fillId="0" borderId="38" xfId="4" applyFont="1" applyFill="1" applyBorder="1" applyAlignment="1" applyProtection="1">
      <alignment wrapText="1"/>
      <protection locked="0"/>
    </xf>
    <xf numFmtId="0" fontId="2" fillId="0" borderId="39" xfId="4" applyFont="1" applyFill="1" applyBorder="1" applyAlignment="1" applyProtection="1">
      <alignment wrapText="1"/>
      <protection locked="0"/>
    </xf>
    <xf numFmtId="0" fontId="2" fillId="0" borderId="0" xfId="4" applyFont="1" applyFill="1" applyAlignment="1" applyProtection="1">
      <alignment wrapText="1"/>
      <protection locked="0"/>
    </xf>
    <xf numFmtId="0" fontId="2" fillId="0" borderId="40" xfId="4" applyFont="1" applyFill="1" applyBorder="1" applyAlignment="1" applyProtection="1">
      <alignment wrapText="1"/>
      <protection locked="0"/>
    </xf>
    <xf numFmtId="0" fontId="2" fillId="0" borderId="21" xfId="4" applyFont="1" applyFill="1" applyBorder="1" applyAlignment="1" applyProtection="1">
      <alignment wrapText="1"/>
      <protection locked="0"/>
    </xf>
    <xf numFmtId="0" fontId="2" fillId="0" borderId="19" xfId="4" applyFont="1" applyFill="1" applyBorder="1" applyAlignment="1" applyProtection="1">
      <alignment wrapText="1"/>
      <protection locked="0"/>
    </xf>
    <xf numFmtId="0" fontId="2" fillId="0" borderId="41" xfId="4" applyFont="1" applyFill="1" applyBorder="1" applyAlignment="1" applyProtection="1">
      <alignment wrapText="1"/>
      <protection locked="0"/>
    </xf>
    <xf numFmtId="0" fontId="2" fillId="0" borderId="18" xfId="5" applyFont="1" applyAlignment="1" applyProtection="1">
      <alignment vertical="center"/>
    </xf>
    <xf numFmtId="0" fontId="1" fillId="0" borderId="22" xfId="8" applyNumberFormat="1" applyFont="1" applyBorder="1" applyAlignment="1" applyProtection="1">
      <alignment horizontal="left" vertical="top" wrapText="1"/>
    </xf>
    <xf numFmtId="0" fontId="1" fillId="0" borderId="24" xfId="8" applyNumberFormat="1" applyFont="1" applyBorder="1" applyAlignment="1" applyProtection="1">
      <alignment horizontal="left" vertical="top" wrapText="1"/>
    </xf>
    <xf numFmtId="0" fontId="12" fillId="8" borderId="13" xfId="2" applyNumberFormat="1" applyFont="1" applyBorder="1" applyAlignment="1" applyProtection="1">
      <alignment horizontal="left" vertical="top" wrapText="1"/>
    </xf>
    <xf numFmtId="0" fontId="12" fillId="8" borderId="14" xfId="2" applyNumberFormat="1" applyFont="1" applyBorder="1" applyAlignment="1" applyProtection="1">
      <alignment horizontal="left" vertical="top" wrapText="1"/>
    </xf>
    <xf numFmtId="0" fontId="12" fillId="8" borderId="15" xfId="2" applyNumberFormat="1" applyFont="1" applyBorder="1" applyAlignment="1" applyProtection="1">
      <alignment horizontal="left" vertical="top" wrapText="1"/>
    </xf>
    <xf numFmtId="0" fontId="12" fillId="8" borderId="5" xfId="2" applyNumberFormat="1" applyFont="1" applyBorder="1" applyAlignment="1" applyProtection="1">
      <alignment horizontal="left" vertical="top" wrapText="1"/>
    </xf>
    <xf numFmtId="0" fontId="12" fillId="8" borderId="3" xfId="2" applyNumberFormat="1" applyFont="1" applyBorder="1" applyAlignment="1" applyProtection="1">
      <alignment horizontal="left" vertical="top" wrapText="1"/>
    </xf>
    <xf numFmtId="0" fontId="12" fillId="8" borderId="16" xfId="2" applyNumberFormat="1" applyFont="1" applyBorder="1" applyAlignment="1" applyProtection="1">
      <alignment horizontal="left" vertical="top" wrapText="1"/>
    </xf>
    <xf numFmtId="0" fontId="3" fillId="0" borderId="14" xfId="4" applyNumberFormat="1" applyFont="1" applyFill="1" applyBorder="1" applyAlignment="1" applyProtection="1">
      <alignment horizontal="left" vertical="top"/>
    </xf>
    <xf numFmtId="0" fontId="12" fillId="11" borderId="13" xfId="4" applyNumberFormat="1" applyFont="1" applyBorder="1" applyAlignment="1" applyProtection="1">
      <alignment horizontal="left" vertical="top" wrapText="1"/>
    </xf>
    <xf numFmtId="0" fontId="12" fillId="11" borderId="14" xfId="4" applyNumberFormat="1" applyFont="1" applyBorder="1" applyAlignment="1" applyProtection="1">
      <alignment horizontal="left" vertical="top" wrapText="1"/>
    </xf>
    <xf numFmtId="0" fontId="12" fillId="11" borderId="15" xfId="4" applyNumberFormat="1" applyFont="1" applyBorder="1" applyAlignment="1" applyProtection="1">
      <alignment horizontal="left" vertical="top" wrapText="1"/>
    </xf>
    <xf numFmtId="0" fontId="12" fillId="11" borderId="5" xfId="4" applyNumberFormat="1" applyFont="1" applyBorder="1" applyAlignment="1" applyProtection="1">
      <alignment horizontal="left" vertical="top" wrapText="1"/>
    </xf>
    <xf numFmtId="0" fontId="12" fillId="11" borderId="3" xfId="4" applyNumberFormat="1" applyFont="1" applyBorder="1" applyAlignment="1" applyProtection="1">
      <alignment horizontal="left" vertical="top" wrapText="1"/>
    </xf>
    <xf numFmtId="0" fontId="12" fillId="11" borderId="16" xfId="4" applyNumberFormat="1" applyFont="1" applyBorder="1" applyAlignment="1" applyProtection="1">
      <alignment horizontal="left" vertical="top" wrapText="1"/>
    </xf>
    <xf numFmtId="0" fontId="3" fillId="0" borderId="0" xfId="4" applyNumberFormat="1" applyFont="1" applyFill="1" applyBorder="1" applyAlignment="1" applyProtection="1">
      <alignment horizontal="left" vertical="top"/>
    </xf>
    <xf numFmtId="0" fontId="3" fillId="0" borderId="3" xfId="4" applyNumberFormat="1" applyFont="1" applyFill="1" applyBorder="1" applyAlignment="1" applyProtection="1">
      <alignment horizontal="left" vertical="top"/>
    </xf>
    <xf numFmtId="0" fontId="2" fillId="0" borderId="6" xfId="0" applyNumberFormat="1" applyFont="1" applyBorder="1" applyAlignment="1" applyProtection="1">
      <alignment horizontal="left" vertical="top" wrapText="1"/>
    </xf>
    <xf numFmtId="49" fontId="2" fillId="15" borderId="24" xfId="5" applyNumberFormat="1" applyFont="1" applyFill="1" applyBorder="1" applyAlignment="1" applyProtection="1">
      <alignment horizontal="left" vertical="top" wrapText="1"/>
      <protection locked="0"/>
    </xf>
    <xf numFmtId="49" fontId="2" fillId="11" borderId="8" xfId="4" applyNumberFormat="1" applyFont="1" applyBorder="1" applyAlignment="1" applyProtection="1">
      <alignment horizontal="left" vertical="top" wrapText="1"/>
      <protection locked="0"/>
    </xf>
    <xf numFmtId="0" fontId="3" fillId="0" borderId="0" xfId="0" applyFont="1" applyBorder="1" applyAlignment="1" applyProtection="1">
      <alignment horizontal="left" vertical="top" wrapText="1"/>
    </xf>
    <xf numFmtId="164" fontId="2" fillId="12" borderId="4" xfId="4" applyNumberFormat="1" applyFont="1" applyFill="1" applyBorder="1" applyAlignment="1" applyProtection="1">
      <alignment horizontal="center" vertical="top" wrapText="1"/>
      <protection locked="0"/>
    </xf>
    <xf numFmtId="164" fontId="2" fillId="12" borderId="7" xfId="4" applyNumberFormat="1" applyFont="1" applyFill="1" applyBorder="1" applyAlignment="1" applyProtection="1">
      <alignment horizontal="center" vertical="top" wrapText="1"/>
      <protection locked="0"/>
    </xf>
    <xf numFmtId="0" fontId="4" fillId="0" borderId="0" xfId="0" applyFont="1" applyBorder="1" applyAlignment="1" applyProtection="1">
      <alignment horizontal="left" vertical="top" wrapText="1"/>
    </xf>
    <xf numFmtId="0" fontId="2" fillId="0" borderId="21" xfId="0" applyFont="1" applyBorder="1"/>
    <xf numFmtId="0" fontId="0" fillId="0" borderId="19" xfId="0" applyBorder="1"/>
    <xf numFmtId="0" fontId="0" fillId="0" borderId="43" xfId="0" applyBorder="1"/>
    <xf numFmtId="0" fontId="2" fillId="0" borderId="36" xfId="5" applyNumberFormat="1" applyFont="1" applyBorder="1" applyAlignment="1" applyProtection="1">
      <alignment horizontal="left" vertical="top" wrapText="1"/>
    </xf>
    <xf numFmtId="0" fontId="2" fillId="0" borderId="37" xfId="5" applyNumberFormat="1" applyFont="1" applyBorder="1" applyAlignment="1" applyProtection="1">
      <alignment horizontal="left" vertical="top" wrapText="1"/>
    </xf>
    <xf numFmtId="0" fontId="2" fillId="0" borderId="38" xfId="5" applyNumberFormat="1" applyFont="1" applyBorder="1" applyAlignment="1" applyProtection="1">
      <alignment horizontal="left" vertical="top" wrapText="1"/>
    </xf>
    <xf numFmtId="0" fontId="35" fillId="0" borderId="0" xfId="0" applyNumberFormat="1" applyFont="1" applyAlignment="1" applyProtection="1">
      <alignment horizontal="right" vertical="top" wrapText="1"/>
    </xf>
    <xf numFmtId="0" fontId="35" fillId="0" borderId="0" xfId="0" applyNumberFormat="1" applyFont="1" applyAlignment="1" applyProtection="1">
      <alignment horizontal="right" wrapText="1"/>
    </xf>
    <xf numFmtId="0" fontId="2" fillId="0" borderId="0" xfId="0" applyFont="1" applyAlignment="1" applyProtection="1">
      <alignment horizontal="left" vertical="top" wrapText="1"/>
    </xf>
    <xf numFmtId="0" fontId="20" fillId="0" borderId="0" xfId="0" applyNumberFormat="1" applyFont="1" applyFill="1" applyBorder="1" applyAlignment="1" applyProtection="1">
      <alignment horizontal="left" vertical="center"/>
    </xf>
    <xf numFmtId="0" fontId="2" fillId="0" borderId="0" xfId="0" applyFont="1" applyAlignment="1" applyProtection="1"/>
    <xf numFmtId="0" fontId="20" fillId="0" borderId="0" xfId="0" applyNumberFormat="1" applyFont="1" applyAlignment="1" applyProtection="1">
      <alignment horizontal="left" vertical="center"/>
    </xf>
    <xf numFmtId="0" fontId="2" fillId="0" borderId="0" xfId="0" applyFont="1" applyAlignment="1" applyProtection="1">
      <alignment horizontal="left" vertical="center"/>
    </xf>
    <xf numFmtId="0" fontId="2" fillId="8" borderId="18" xfId="5" applyFill="1" applyAlignment="1" applyProtection="1">
      <alignment horizontal="left" vertical="top" wrapText="1"/>
      <protection locked="0"/>
    </xf>
    <xf numFmtId="49" fontId="21" fillId="11" borderId="5" xfId="1" applyNumberFormat="1" applyFill="1" applyBorder="1" applyAlignment="1" applyProtection="1">
      <alignment horizontal="left" vertical="top" wrapText="1"/>
      <protection locked="0"/>
    </xf>
    <xf numFmtId="14" fontId="2" fillId="12" borderId="4" xfId="4" applyNumberFormat="1" applyFont="1" applyFill="1" applyBorder="1" applyAlignment="1" applyProtection="1">
      <alignment horizontal="left" vertical="top" wrapText="1"/>
      <protection locked="0"/>
    </xf>
    <xf numFmtId="14" fontId="2" fillId="12" borderId="7" xfId="4" applyNumberFormat="1" applyFont="1" applyFill="1" applyBorder="1" applyAlignment="1" applyProtection="1">
      <alignment horizontal="left" vertical="top" wrapText="1"/>
      <protection locked="0"/>
    </xf>
    <xf numFmtId="49" fontId="2" fillId="14" borderId="36" xfId="5" applyNumberFormat="1" applyFont="1" applyFill="1" applyBorder="1" applyAlignment="1" applyProtection="1">
      <alignment horizontal="left" vertical="top"/>
      <protection locked="0"/>
    </xf>
    <xf numFmtId="49" fontId="2" fillId="14" borderId="37" xfId="5" applyNumberFormat="1" applyFont="1" applyFill="1" applyBorder="1" applyAlignment="1" applyProtection="1">
      <alignment horizontal="left" vertical="top"/>
      <protection locked="0"/>
    </xf>
    <xf numFmtId="49" fontId="2" fillId="14" borderId="38" xfId="5" applyNumberFormat="1" applyFont="1" applyFill="1" applyBorder="1" applyAlignment="1" applyProtection="1">
      <alignment horizontal="left" vertical="top"/>
      <protection locked="0"/>
    </xf>
    <xf numFmtId="49" fontId="2" fillId="14" borderId="21" xfId="5" applyNumberFormat="1" applyFont="1" applyFill="1" applyBorder="1" applyAlignment="1" applyProtection="1">
      <alignment horizontal="left" vertical="top"/>
      <protection locked="0"/>
    </xf>
    <xf numFmtId="49" fontId="2" fillId="14" borderId="19" xfId="5" applyNumberFormat="1" applyFont="1" applyFill="1" applyBorder="1" applyAlignment="1" applyProtection="1">
      <alignment horizontal="left" vertical="top"/>
      <protection locked="0"/>
    </xf>
    <xf numFmtId="49" fontId="2" fillId="14" borderId="41" xfId="5" applyNumberFormat="1" applyFont="1" applyFill="1" applyBorder="1" applyAlignment="1" applyProtection="1">
      <alignment horizontal="left" vertical="top"/>
      <protection locked="0"/>
    </xf>
    <xf numFmtId="0" fontId="2" fillId="0" borderId="19" xfId="0" applyFont="1" applyBorder="1" applyAlignment="1" applyProtection="1">
      <alignment horizontal="left" vertical="top" wrapText="1"/>
    </xf>
    <xf numFmtId="49" fontId="2" fillId="14" borderId="20" xfId="5" applyNumberFormat="1" applyFont="1" applyFill="1" applyBorder="1" applyAlignment="1" applyProtection="1">
      <alignment horizontal="left" vertical="top" wrapText="1"/>
      <protection locked="0"/>
    </xf>
    <xf numFmtId="49" fontId="2" fillId="14" borderId="35" xfId="5" applyNumberFormat="1" applyFont="1" applyFill="1" applyBorder="1" applyAlignment="1" applyProtection="1">
      <alignment horizontal="left" vertical="top" wrapText="1"/>
      <protection locked="0"/>
    </xf>
    <xf numFmtId="49" fontId="2" fillId="14" borderId="23" xfId="5" applyNumberFormat="1" applyFont="1" applyFill="1" applyBorder="1" applyAlignment="1" applyProtection="1">
      <alignment horizontal="left" vertical="top" wrapText="1"/>
      <protection locked="0"/>
    </xf>
    <xf numFmtId="0" fontId="2" fillId="0" borderId="35" xfId="5" applyFont="1" applyBorder="1" applyAlignment="1" applyProtection="1">
      <alignment horizontal="left" vertical="center" wrapText="1"/>
    </xf>
    <xf numFmtId="0" fontId="2" fillId="0" borderId="23" xfId="5" applyFont="1" applyBorder="1" applyAlignment="1" applyProtection="1">
      <alignment horizontal="left" vertical="center" wrapText="1"/>
    </xf>
    <xf numFmtId="0" fontId="30" fillId="0" borderId="0" xfId="0" applyNumberFormat="1" applyFont="1" applyAlignment="1" applyProtection="1">
      <alignment horizontal="left" wrapText="1"/>
    </xf>
    <xf numFmtId="0" fontId="2" fillId="0" borderId="0" xfId="0" applyFont="1" applyBorder="1" applyAlignment="1" applyProtection="1">
      <alignment horizontal="left" vertical="top"/>
    </xf>
    <xf numFmtId="0" fontId="2" fillId="11" borderId="18" xfId="5" applyFill="1" applyAlignment="1" applyProtection="1">
      <alignment horizontal="left" vertical="center" wrapText="1"/>
      <protection locked="0"/>
    </xf>
    <xf numFmtId="0" fontId="2" fillId="11" borderId="18" xfId="5" applyFill="1" applyAlignment="1" applyProtection="1">
      <alignment horizontal="left" vertical="center"/>
      <protection locked="0"/>
    </xf>
    <xf numFmtId="0" fontId="6" fillId="0" borderId="36" xfId="4" applyFont="1" applyFill="1" applyBorder="1" applyAlignment="1" applyProtection="1">
      <alignment horizontal="left" vertical="top" wrapText="1"/>
    </xf>
    <xf numFmtId="0" fontId="6" fillId="0" borderId="37" xfId="4" applyFont="1" applyFill="1" applyBorder="1" applyAlignment="1" applyProtection="1">
      <alignment horizontal="left" vertical="top" wrapText="1"/>
    </xf>
    <xf numFmtId="0" fontId="6" fillId="0" borderId="42" xfId="4" applyFont="1" applyFill="1" applyBorder="1" applyAlignment="1" applyProtection="1">
      <alignment horizontal="left" vertical="top" wrapText="1"/>
    </xf>
    <xf numFmtId="167" fontId="2" fillId="9" borderId="44" xfId="5" applyNumberFormat="1" applyFont="1" applyFill="1" applyBorder="1" applyAlignment="1" applyProtection="1">
      <alignment horizontal="right" vertical="top"/>
    </xf>
    <xf numFmtId="167" fontId="2" fillId="9" borderId="33" xfId="5" applyNumberFormat="1" applyFont="1" applyFill="1" applyBorder="1" applyAlignment="1" applyProtection="1">
      <alignment horizontal="right" vertical="top"/>
    </xf>
    <xf numFmtId="167" fontId="2" fillId="9" borderId="18" xfId="5" applyNumberFormat="1" applyFont="1" applyFill="1" applyBorder="1" applyAlignment="1" applyProtection="1">
      <alignment horizontal="right" vertical="top"/>
    </xf>
    <xf numFmtId="0" fontId="2" fillId="0" borderId="30" xfId="5" applyFont="1" applyBorder="1" applyAlignment="1" applyProtection="1">
      <alignment horizontal="left" wrapText="1"/>
    </xf>
    <xf numFmtId="0" fontId="2" fillId="0" borderId="28" xfId="5" applyFont="1" applyBorder="1" applyAlignment="1" applyProtection="1">
      <alignment horizontal="left" wrapText="1"/>
    </xf>
    <xf numFmtId="0" fontId="2" fillId="0" borderId="45" xfId="5" applyNumberFormat="1" applyFont="1" applyBorder="1" applyAlignment="1" applyProtection="1">
      <alignment horizontal="left" vertical="top" wrapText="1"/>
    </xf>
    <xf numFmtId="0" fontId="2" fillId="0" borderId="46" xfId="5" applyNumberFormat="1" applyFont="1" applyBorder="1" applyAlignment="1" applyProtection="1">
      <alignment horizontal="left" vertical="top" wrapText="1"/>
    </xf>
    <xf numFmtId="0" fontId="3" fillId="0" borderId="45" xfId="0" applyFont="1" applyBorder="1" applyAlignment="1" applyProtection="1">
      <alignment horizontal="center" vertical="top" wrapText="1"/>
    </xf>
    <xf numFmtId="0" fontId="3" fillId="0" borderId="46" xfId="0" applyFont="1" applyBorder="1" applyAlignment="1" applyProtection="1">
      <alignment horizontal="center" vertical="top" wrapText="1"/>
    </xf>
    <xf numFmtId="0" fontId="34" fillId="0" borderId="0" xfId="0" applyNumberFormat="1" applyFont="1" applyBorder="1" applyAlignment="1" applyProtection="1">
      <alignment horizontal="left" vertical="top" wrapText="1"/>
    </xf>
    <xf numFmtId="0" fontId="0" fillId="0" borderId="0" xfId="0" applyBorder="1" applyAlignment="1" applyProtection="1">
      <alignment horizontal="left" vertical="top" wrapText="1"/>
    </xf>
    <xf numFmtId="0" fontId="2" fillId="0" borderId="0" xfId="5" applyFont="1" applyBorder="1" applyAlignment="1" applyProtection="1">
      <alignment horizontal="left" vertical="top" wrapText="1"/>
    </xf>
    <xf numFmtId="0" fontId="2" fillId="0" borderId="30" xfId="0" applyNumberFormat="1" applyFont="1" applyBorder="1" applyAlignment="1" applyProtection="1">
      <alignment horizontal="left" vertical="top" wrapText="1"/>
    </xf>
    <xf numFmtId="0" fontId="2" fillId="0" borderId="0" xfId="0" applyNumberFormat="1" applyFont="1" applyBorder="1" applyAlignment="1" applyProtection="1">
      <alignment horizontal="left" vertical="top" wrapText="1"/>
    </xf>
    <xf numFmtId="167" fontId="2" fillId="9" borderId="29" xfId="5" applyNumberFormat="1" applyFont="1" applyFill="1" applyBorder="1" applyAlignment="1" applyProtection="1">
      <alignment horizontal="right" vertical="top"/>
    </xf>
    <xf numFmtId="0" fontId="2" fillId="0" borderId="45" xfId="0" applyFont="1" applyBorder="1" applyAlignment="1" applyProtection="1">
      <alignment horizontal="left" vertical="top" wrapText="1"/>
    </xf>
    <xf numFmtId="0" fontId="2" fillId="0" borderId="27" xfId="0" applyFont="1" applyBorder="1" applyAlignment="1" applyProtection="1">
      <alignment horizontal="left" vertical="top" wrapText="1"/>
    </xf>
    <xf numFmtId="0" fontId="2" fillId="0" borderId="46" xfId="0" applyFont="1" applyBorder="1" applyAlignment="1" applyProtection="1">
      <alignment horizontal="left" vertical="top" wrapText="1"/>
    </xf>
    <xf numFmtId="0" fontId="3" fillId="0" borderId="30" xfId="5" applyFont="1" applyBorder="1" applyAlignment="1" applyProtection="1">
      <alignment horizontal="left" vertical="top" wrapText="1"/>
    </xf>
    <xf numFmtId="0" fontId="3" fillId="0" borderId="28" xfId="5" applyFont="1" applyBorder="1" applyAlignment="1" applyProtection="1">
      <alignment horizontal="left" vertical="top" wrapText="1"/>
    </xf>
    <xf numFmtId="0" fontId="3" fillId="0" borderId="30" xfId="5" applyNumberFormat="1" applyFont="1" applyBorder="1" applyAlignment="1" applyProtection="1">
      <alignment horizontal="left" vertical="top" wrapText="1"/>
    </xf>
    <xf numFmtId="0" fontId="3" fillId="0" borderId="0" xfId="5" applyNumberFormat="1" applyFont="1" applyBorder="1" applyAlignment="1" applyProtection="1">
      <alignment horizontal="left" vertical="top" wrapText="1"/>
    </xf>
    <xf numFmtId="0" fontId="28" fillId="0" borderId="0" xfId="0" applyNumberFormat="1" applyFont="1" applyAlignment="1" applyProtection="1">
      <alignment horizontal="left" vertical="top" wrapText="1"/>
    </xf>
    <xf numFmtId="0" fontId="27" fillId="0" borderId="0" xfId="0" applyNumberFormat="1" applyFont="1" applyAlignment="1" applyProtection="1">
      <alignment horizontal="left" vertical="top" wrapText="1"/>
    </xf>
    <xf numFmtId="0" fontId="27" fillId="0" borderId="0" xfId="0" applyFont="1" applyBorder="1" applyAlignment="1" applyProtection="1">
      <alignment horizontal="left" vertical="top"/>
    </xf>
    <xf numFmtId="0" fontId="3" fillId="0" borderId="2" xfId="5" applyFont="1" applyBorder="1" applyAlignment="1">
      <alignment horizontal="center"/>
    </xf>
  </cellXfs>
  <cellStyles count="42">
    <cellStyle name="20 % - Dekorfärg1" xfId="23" builtinId="30" hidden="1"/>
    <cellStyle name="20 % - Dekorfärg2" xfId="26" builtinId="34" hidden="1"/>
    <cellStyle name="20 % - Dekorfärg3" xfId="29" builtinId="38" hidden="1"/>
    <cellStyle name="20 % - Dekorfärg4" xfId="32" builtinId="42" hidden="1"/>
    <cellStyle name="20 % - Dekorfärg5" xfId="35" builtinId="46" hidden="1"/>
    <cellStyle name="20 % - Dekorfärg6" xfId="39" builtinId="50" hidden="1"/>
    <cellStyle name="40 % - Dekorfärg1" xfId="24" builtinId="31" hidden="1"/>
    <cellStyle name="40 % - Dekorfärg2" xfId="27" builtinId="35" hidden="1"/>
    <cellStyle name="40 % - Dekorfärg3" xfId="30" builtinId="39" hidden="1"/>
    <cellStyle name="40 % - Dekorfärg4" xfId="33" builtinId="43" hidden="1"/>
    <cellStyle name="40 % - Dekorfärg5" xfId="36" builtinId="47" hidden="1"/>
    <cellStyle name="40 % - Dekorfärg6" xfId="40" builtinId="51" hidden="1"/>
    <cellStyle name="60 % - Dekorfärg1" xfId="25" builtinId="32" hidden="1"/>
    <cellStyle name="60 % - Dekorfärg2" xfId="28" builtinId="36" hidden="1"/>
    <cellStyle name="60 % - Dekorfärg3" xfId="31" builtinId="40" hidden="1"/>
    <cellStyle name="60 % - Dekorfärg4" xfId="34" builtinId="44" hidden="1"/>
    <cellStyle name="60 % - Dekorfärg5" xfId="37" builtinId="48" hidden="1"/>
    <cellStyle name="60 % - Dekorfärg6" xfId="41" builtinId="52" hidden="1"/>
    <cellStyle name="Anteckning" xfId="22" builtinId="10" hidden="1"/>
    <cellStyle name="Beräkning" xfId="18" builtinId="22" hidden="1"/>
    <cellStyle name="Bra" xfId="13" builtinId="26" hidden="1"/>
    <cellStyle name="Dekorfärg6" xfId="38" builtinId="49" hidden="1"/>
    <cellStyle name="Dålig" xfId="14" builtinId="27" hidden="1"/>
    <cellStyle name="Hyperlänk" xfId="1" builtinId="8"/>
    <cellStyle name="Indata" xfId="16" builtinId="20" hidden="1"/>
    <cellStyle name="K Blå" xfId="2" xr:uid="{00000000-0005-0000-0000-000019000000}"/>
    <cellStyle name="K Grön" xfId="3" xr:uid="{00000000-0005-0000-0000-00001A000000}"/>
    <cellStyle name="K Gul" xfId="4" xr:uid="{00000000-0005-0000-0000-00001B000000}"/>
    <cellStyle name="K Kantlinje" xfId="5" xr:uid="{00000000-0005-0000-0000-00001C000000}"/>
    <cellStyle name="K Orange" xfId="6" xr:uid="{00000000-0005-0000-0000-00001D000000}"/>
    <cellStyle name="Kontrollcell" xfId="20" builtinId="23" hidden="1"/>
    <cellStyle name="Länkad cell" xfId="19" builtinId="24" hidden="1"/>
    <cellStyle name="Neutral" xfId="15" builtinId="28" hidden="1"/>
    <cellStyle name="Normal" xfId="0" builtinId="0"/>
    <cellStyle name="Rubrik" xfId="11" builtinId="15" hidden="1"/>
    <cellStyle name="Rubrik 2" xfId="7" builtinId="17"/>
    <cellStyle name="Rubrik 3" xfId="8" builtinId="18"/>
    <cellStyle name="Rubrik 4" xfId="12" builtinId="19" hidden="1"/>
    <cellStyle name="Summa" xfId="9" xr:uid="{00000000-0005-0000-0000-000026000000}"/>
    <cellStyle name="Utdata" xfId="17" builtinId="21" hidden="1"/>
    <cellStyle name="Valuta" xfId="10" builtinId="4"/>
    <cellStyle name="Varningstext" xfId="21" builtinId="11" hidden="1"/>
  </cellStyles>
  <dxfs count="64">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99"/>
        </patternFill>
      </fill>
    </dxf>
    <dxf>
      <fill>
        <patternFill>
          <bgColor rgb="FFFFFF99"/>
        </patternFill>
      </fill>
    </dxf>
    <dxf>
      <fill>
        <patternFill>
          <bgColor rgb="FFFFFFFF"/>
        </patternFill>
      </fill>
    </dxf>
    <dxf>
      <fill>
        <patternFill>
          <bgColor rgb="FFFFFFFF"/>
        </patternFill>
      </fill>
    </dxf>
    <dxf>
      <fill>
        <patternFill>
          <bgColor rgb="FFFFFFFF"/>
        </patternFill>
      </fill>
    </dxf>
    <dxf>
      <fill>
        <patternFill>
          <bgColor rgb="FFFFFF99"/>
        </patternFill>
      </fill>
    </dxf>
    <dxf>
      <fill>
        <patternFill>
          <bgColor rgb="FFFFFF99"/>
        </patternFill>
      </fill>
    </dxf>
    <dxf>
      <fill>
        <patternFill>
          <bgColor rgb="FFB2B2B2"/>
        </patternFill>
      </fill>
    </dxf>
    <dxf>
      <fill>
        <patternFill>
          <bgColor rgb="FFCCFFFF"/>
        </patternFill>
      </fill>
    </dxf>
    <dxf>
      <fill>
        <patternFill>
          <bgColor rgb="FFCCFFFF"/>
        </patternFill>
      </fill>
    </dxf>
    <dxf>
      <fill>
        <patternFill>
          <bgColor rgb="FFFFCC99"/>
        </patternFill>
      </fill>
    </dxf>
    <dxf>
      <fill>
        <patternFill>
          <bgColor rgb="FFB2B2B2"/>
        </patternFill>
      </fill>
    </dxf>
    <dxf>
      <fill>
        <patternFill>
          <bgColor rgb="FFCCFFFF"/>
        </patternFill>
      </fill>
    </dxf>
    <dxf>
      <fill>
        <patternFill>
          <bgColor rgb="FFCCFFFF"/>
        </patternFill>
      </fill>
    </dxf>
    <dxf>
      <fill>
        <patternFill>
          <bgColor rgb="FFFFCC99"/>
        </patternFill>
      </fill>
    </dxf>
    <dxf>
      <fill>
        <patternFill>
          <bgColor rgb="FFB2B2B2"/>
        </patternFill>
      </fill>
    </dxf>
    <dxf>
      <fill>
        <patternFill>
          <bgColor rgb="FFCCFFFF"/>
        </patternFill>
      </fill>
    </dxf>
    <dxf>
      <fill>
        <patternFill>
          <bgColor rgb="FFCCFFFF"/>
        </patternFill>
      </fill>
    </dxf>
    <dxf>
      <fill>
        <patternFill>
          <bgColor rgb="FFFFCC99"/>
        </patternFill>
      </fill>
    </dxf>
    <dxf>
      <fill>
        <patternFill>
          <bgColor rgb="FFB2B2B2"/>
        </patternFill>
      </fill>
    </dxf>
    <dxf>
      <fill>
        <patternFill>
          <bgColor rgb="FFCCFFFF"/>
        </patternFill>
      </fill>
    </dxf>
    <dxf>
      <fill>
        <patternFill>
          <bgColor rgb="FFCCFFFF"/>
        </patternFill>
      </fill>
    </dxf>
    <dxf>
      <fill>
        <patternFill>
          <bgColor rgb="FFFFCC99"/>
        </patternFill>
      </fill>
    </dxf>
    <dxf>
      <fill>
        <patternFill>
          <bgColor rgb="FFFFFF99"/>
        </patternFill>
      </fill>
    </dxf>
    <dxf>
      <fill>
        <patternFill>
          <bgColor rgb="FFCCFFFF"/>
        </patternFill>
      </fill>
    </dxf>
    <dxf>
      <fill>
        <patternFill>
          <bgColor rgb="FFFF0000"/>
        </patternFill>
      </fill>
    </dxf>
    <dxf>
      <font>
        <color rgb="FFFFFFFF"/>
      </font>
      <fill>
        <patternFill>
          <bgColor rgb="FFFFFFFF"/>
        </patternFill>
      </fill>
      <border>
        <left/>
        <right/>
        <top/>
        <bottom/>
      </border>
    </dxf>
    <dxf>
      <font>
        <color rgb="FFFFFFFF"/>
      </font>
      <fill>
        <patternFill>
          <bgColor rgb="FFFFFFFF"/>
        </patternFill>
      </fill>
      <border>
        <left style="thin">
          <color theme="0" tint="-0.499984740745262"/>
        </left>
        <right/>
        <top/>
        <bottom/>
      </border>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0000"/>
        </patternFill>
      </fill>
    </dxf>
    <dxf>
      <fill>
        <patternFill>
          <bgColor rgb="FFFF0000"/>
        </patternFill>
      </fill>
    </dxf>
    <dxf>
      <fill>
        <patternFill>
          <bgColor rgb="FFFF0000"/>
        </patternFill>
      </fill>
    </dxf>
    <dxf>
      <fill>
        <patternFill>
          <bgColor rgb="FFFFFFFF"/>
        </patternFill>
      </fill>
    </dxf>
    <dxf>
      <fill>
        <patternFill>
          <bgColor rgb="FFCCFFFF"/>
        </patternFill>
      </fill>
    </dxf>
    <dxf>
      <fill>
        <patternFill>
          <bgColor rgb="FFCCFFFF"/>
        </patternFill>
      </fill>
    </dxf>
    <dxf>
      <fill>
        <patternFill>
          <bgColor rgb="FFFFFFFF"/>
        </patternFill>
      </fill>
    </dxf>
    <dxf>
      <fill>
        <patternFill>
          <bgColor rgb="FFFFFF99"/>
        </patternFill>
      </fill>
    </dxf>
    <dxf>
      <fill>
        <patternFill>
          <bgColor rgb="FFFFFF99"/>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99"/>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CCFFFF"/>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368300</xdr:colOff>
          <xdr:row>171</xdr:row>
          <xdr:rowOff>101600</xdr:rowOff>
        </xdr:from>
        <xdr:to>
          <xdr:col>2</xdr:col>
          <xdr:colOff>520700</xdr:colOff>
          <xdr:row>173</xdr:row>
          <xdr:rowOff>101600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sv-SE" sz="1000" b="0" i="0" u="none" strike="noStrike" baseline="0">
                  <a:solidFill>
                    <a:srgbClr val="000000"/>
                  </a:solidFill>
                  <a:latin typeface="Arial" pitchFamily="2" charset="0"/>
                  <a:cs typeface="Arial" pitchFamily="2" charset="0"/>
                </a:rPr>
                <a:t>Lås avropsblanketten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171</xdr:row>
          <xdr:rowOff>101600</xdr:rowOff>
        </xdr:from>
        <xdr:to>
          <xdr:col>4</xdr:col>
          <xdr:colOff>101600</xdr:colOff>
          <xdr:row>173</xdr:row>
          <xdr:rowOff>101600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sv-SE" sz="1000" b="0" i="0" u="none" strike="noStrike" baseline="0">
                  <a:solidFill>
                    <a:srgbClr val="000000"/>
                  </a:solidFill>
                  <a:latin typeface="Arial" pitchFamily="2" charset="0"/>
                  <a:cs typeface="Arial" pitchFamily="2" charset="0"/>
                </a:rPr>
                <a:t>Lås upp</a:t>
              </a:r>
            </a:p>
            <a:p>
              <a:pPr algn="ctr" rtl="0">
                <a:defRPr sz="1000"/>
              </a:pPr>
              <a:r>
                <a:rPr lang="sv-SE" sz="1000" b="0" i="0" u="none" strike="noStrike" baseline="0">
                  <a:solidFill>
                    <a:srgbClr val="000000"/>
                  </a:solidFill>
                  <a:latin typeface="Arial" pitchFamily="2" charset="0"/>
                  <a:cs typeface="Arial" pitchFamily="2" charset="0"/>
                </a:rPr>
                <a:t>avropsblanketten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20</xdr:col>
      <xdr:colOff>0</xdr:colOff>
      <xdr:row>31</xdr:row>
      <xdr:rowOff>47625</xdr:rowOff>
    </xdr:from>
    <xdr:to>
      <xdr:col>28</xdr:col>
      <xdr:colOff>47625</xdr:colOff>
      <xdr:row>61</xdr:row>
      <xdr:rowOff>0</xdr:rowOff>
    </xdr:to>
    <xdr:pic>
      <xdr:nvPicPr>
        <xdr:cNvPr id="3265" name="Picture 1">
          <a:extLst>
            <a:ext uri="{FF2B5EF4-FFF2-40B4-BE49-F238E27FC236}">
              <a16:creationId xmlns:a16="http://schemas.microsoft.com/office/drawing/2014/main" id="{00000000-0008-0000-0300-0000C1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89175" y="5591175"/>
          <a:ext cx="8162925"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mmarkollegiet">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FFF99"/>
    </a:custClr>
    <a:custClr name="Custom Color 2">
      <a:srgbClr val="CCFFFF"/>
    </a:custClr>
    <a:custClr name="Custom Color 3">
      <a:srgbClr val="969696"/>
    </a:custClr>
    <a:custClr name="Custom Color 4">
      <a:srgbClr val="CCFFCC"/>
    </a:custClr>
    <a:custClr name="Custom Color 5">
      <a:srgbClr val="FABF8F"/>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ted.buskenstrom@arbetsformedlingen.se"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2:A24"/>
  <sheetViews>
    <sheetView showGridLines="0" showRuler="0" zoomScaleNormal="100" zoomScalePageLayoutView="80" workbookViewId="0">
      <selection activeCell="A19" sqref="A19"/>
    </sheetView>
  </sheetViews>
  <sheetFormatPr baseColWidth="10" defaultColWidth="9.1640625" defaultRowHeight="13" x14ac:dyDescent="0.15"/>
  <cols>
    <col min="1" max="1" width="123.5" style="1" customWidth="1"/>
    <col min="2" max="16384" width="9.1640625" style="1"/>
  </cols>
  <sheetData>
    <row r="12" spans="1:1" s="4" customFormat="1" ht="25" x14ac:dyDescent="0.25">
      <c r="A12" s="2" t="s">
        <v>65</v>
      </c>
    </row>
    <row r="13" spans="1:1" s="4" customFormat="1" ht="25" x14ac:dyDescent="0.25">
      <c r="A13" s="2" t="s">
        <v>22</v>
      </c>
    </row>
    <row r="14" spans="1:1" s="4" customFormat="1" ht="25" x14ac:dyDescent="0.25">
      <c r="A14" s="2" t="s">
        <v>280</v>
      </c>
    </row>
    <row r="15" spans="1:1" ht="25" x14ac:dyDescent="0.25">
      <c r="A15" s="2"/>
    </row>
    <row r="16" spans="1:1" ht="16" x14ac:dyDescent="0.2">
      <c r="A16" s="14" t="s">
        <v>281</v>
      </c>
    </row>
    <row r="17" spans="1:1" ht="25" x14ac:dyDescent="0.25">
      <c r="A17" s="2"/>
    </row>
    <row r="21" spans="1:1" ht="45" x14ac:dyDescent="0.45">
      <c r="A21" s="3" t="s">
        <v>4</v>
      </c>
    </row>
    <row r="24" spans="1:1" x14ac:dyDescent="0.15">
      <c r="A24" s="180" t="s">
        <v>259</v>
      </c>
    </row>
  </sheetData>
  <sheetProtection formatColumns="0" formatRows="0"/>
  <phoneticPr fontId="0" type="noConversion"/>
  <pageMargins left="0.75" right="0.75" top="1" bottom="1" header="0.5" footer="0.5"/>
  <pageSetup paperSize="9" scale="71" orientation="portrait" r:id="rId1"/>
  <headerFooter alignWithMargins="0"/>
  <webPublishItems count="1">
    <webPublishItem id="475" divId="2. Underbilaga Avropsblankett_475" sourceType="sheet" destinationFile="C:\Documents and Settings\TEMP\Skrivbord\Web\Start.mht"/>
  </webPublishItem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X175"/>
  <sheetViews>
    <sheetView showGridLines="0" tabSelected="1" zoomScaleNormal="100" workbookViewId="0">
      <selection activeCell="J48" sqref="J48"/>
    </sheetView>
  </sheetViews>
  <sheetFormatPr baseColWidth="10" defaultColWidth="9.1640625" defaultRowHeight="13" x14ac:dyDescent="0.15"/>
  <cols>
    <col min="1" max="1" width="2" style="22" customWidth="1"/>
    <col min="2" max="4" width="9.5" style="22" customWidth="1"/>
    <col min="5" max="5" width="8.1640625" style="22" customWidth="1"/>
    <col min="6" max="6" width="10.83203125" style="22" customWidth="1"/>
    <col min="7" max="7" width="11.1640625" style="22" customWidth="1"/>
    <col min="8" max="8" width="29.83203125" style="22" customWidth="1"/>
    <col min="9" max="9" width="14.1640625" style="22" customWidth="1"/>
    <col min="10" max="15" width="9.5" style="22" customWidth="1"/>
    <col min="16" max="16" width="12.1640625" style="22" customWidth="1"/>
    <col min="17" max="17" width="16" style="22" customWidth="1"/>
    <col min="18" max="18" width="14.5" style="22" customWidth="1"/>
    <col min="19" max="21" width="4" style="22" customWidth="1"/>
    <col min="22" max="22" width="9.1640625" style="22" customWidth="1"/>
    <col min="23" max="25" width="5.5" style="22" customWidth="1"/>
    <col min="26" max="27" width="9.1640625" style="22"/>
    <col min="28" max="28" width="9.1640625" style="22" customWidth="1"/>
    <col min="29" max="30" width="9.1640625" style="22"/>
    <col min="31" max="33" width="9.1640625" style="22" hidden="1" customWidth="1"/>
    <col min="34" max="16384" width="9.1640625" style="22"/>
  </cols>
  <sheetData>
    <row r="1" spans="2:50" x14ac:dyDescent="0.15">
      <c r="R1" s="19" t="str">
        <f>"Avrop nr: "&amp;E17</f>
        <v>Avrop nr: Af-2021/0090 1665</v>
      </c>
    </row>
    <row r="3" spans="2:50" ht="25" x14ac:dyDescent="0.15">
      <c r="B3" s="375" t="s">
        <v>63</v>
      </c>
      <c r="C3" s="375"/>
      <c r="D3" s="376"/>
      <c r="E3" s="376"/>
      <c r="K3" s="377" t="s">
        <v>64</v>
      </c>
      <c r="L3" s="378"/>
      <c r="M3" s="376"/>
      <c r="O3" s="372" t="e">
        <f>IF(LarmStatus,"Minst ett av de obligatoriska kraven är inte ifyllda eller besvarde med Nej","")</f>
        <v>#REF!</v>
      </c>
      <c r="P3" s="372"/>
      <c r="Q3" s="372"/>
      <c r="R3" s="372"/>
      <c r="S3" s="23"/>
      <c r="T3" s="23"/>
      <c r="X3" s="23"/>
      <c r="Z3" s="24"/>
      <c r="AE3" s="23"/>
      <c r="AF3" s="23"/>
      <c r="AG3" s="23" t="e">
        <f>OR(AG4:AG183)</f>
        <v>#REF!</v>
      </c>
      <c r="AH3" s="25"/>
      <c r="AI3" s="25"/>
      <c r="AJ3" s="25"/>
      <c r="AK3" s="25"/>
    </row>
    <row r="4" spans="2:50" ht="32.25" customHeight="1" x14ac:dyDescent="0.15">
      <c r="B4" s="351" t="s">
        <v>276</v>
      </c>
      <c r="C4" s="352"/>
      <c r="D4" s="352"/>
      <c r="E4" s="352"/>
      <c r="F4" s="352"/>
      <c r="G4" s="352"/>
      <c r="H4" s="352"/>
      <c r="I4" s="353"/>
      <c r="J4" s="26"/>
      <c r="K4" s="344" t="s">
        <v>277</v>
      </c>
      <c r="L4" s="345"/>
      <c r="M4" s="345"/>
      <c r="N4" s="345"/>
      <c r="O4" s="345"/>
      <c r="P4" s="345"/>
      <c r="Q4" s="345"/>
      <c r="R4" s="346"/>
      <c r="AF4" s="27"/>
    </row>
    <row r="5" spans="2:50" ht="73.5" customHeight="1" x14ac:dyDescent="0.15">
      <c r="B5" s="354"/>
      <c r="C5" s="355"/>
      <c r="D5" s="355"/>
      <c r="E5" s="355"/>
      <c r="F5" s="355"/>
      <c r="G5" s="355"/>
      <c r="H5" s="355"/>
      <c r="I5" s="356"/>
      <c r="J5" s="26"/>
      <c r="K5" s="347"/>
      <c r="L5" s="348"/>
      <c r="M5" s="348"/>
      <c r="N5" s="348"/>
      <c r="O5" s="348"/>
      <c r="P5" s="348"/>
      <c r="Q5" s="348"/>
      <c r="R5" s="349"/>
      <c r="X5" s="54"/>
      <c r="Y5" s="55"/>
      <c r="Z5" s="55"/>
      <c r="AA5" s="55"/>
      <c r="AB5" s="55"/>
      <c r="AC5" s="55"/>
      <c r="AH5" s="55"/>
      <c r="AI5" s="55"/>
      <c r="AJ5" s="55"/>
      <c r="AK5" s="55"/>
      <c r="AL5" s="55"/>
      <c r="AM5" s="55"/>
      <c r="AN5" s="55"/>
      <c r="AO5" s="55"/>
      <c r="AP5" s="55"/>
      <c r="AQ5" s="55"/>
      <c r="AR5" s="55"/>
      <c r="AS5" s="55"/>
      <c r="AT5" s="56"/>
      <c r="AU5" s="56"/>
      <c r="AV5" s="56"/>
      <c r="AW5" s="56"/>
      <c r="AX5" s="56"/>
    </row>
    <row r="6" spans="2:50" ht="22.5" customHeight="1" x14ac:dyDescent="0.15">
      <c r="B6" s="350"/>
      <c r="C6" s="350"/>
      <c r="D6" s="350"/>
      <c r="E6" s="350"/>
      <c r="F6" s="350"/>
      <c r="G6" s="350"/>
      <c r="H6" s="350"/>
      <c r="I6" s="350"/>
      <c r="J6" s="26"/>
      <c r="K6" s="28"/>
      <c r="L6" s="16"/>
      <c r="M6" s="16"/>
      <c r="N6" s="16"/>
      <c r="O6" s="16"/>
      <c r="P6" s="16"/>
      <c r="Q6" s="16"/>
      <c r="R6" s="16"/>
      <c r="X6" s="54"/>
      <c r="Y6" s="55"/>
      <c r="Z6" s="55"/>
      <c r="AA6" s="55"/>
      <c r="AB6" s="55"/>
      <c r="AC6" s="55"/>
      <c r="AH6" s="55"/>
      <c r="AI6" s="55"/>
      <c r="AJ6" s="55"/>
      <c r="AK6" s="55"/>
      <c r="AL6" s="55"/>
      <c r="AM6" s="55"/>
      <c r="AN6" s="55"/>
      <c r="AO6" s="55"/>
      <c r="AP6" s="55"/>
      <c r="AQ6" s="55"/>
      <c r="AR6" s="55"/>
      <c r="AS6" s="55"/>
      <c r="AT6" s="56"/>
      <c r="AU6" s="56"/>
      <c r="AV6" s="56"/>
      <c r="AW6" s="56"/>
      <c r="AX6" s="56"/>
    </row>
    <row r="7" spans="2:50" s="75" customFormat="1" ht="39" customHeight="1" x14ac:dyDescent="0.15">
      <c r="B7" s="193" t="s">
        <v>279</v>
      </c>
      <c r="C7" s="181"/>
      <c r="D7" s="181"/>
      <c r="E7" s="181"/>
      <c r="F7" s="181"/>
      <c r="G7" s="181"/>
      <c r="H7" s="181"/>
      <c r="I7" s="182"/>
      <c r="L7" s="88"/>
      <c r="M7" s="106"/>
      <c r="P7" s="88"/>
    </row>
    <row r="8" spans="2:50" x14ac:dyDescent="0.15">
      <c r="B8" s="357"/>
      <c r="C8" s="357"/>
      <c r="D8" s="357"/>
      <c r="E8" s="357"/>
      <c r="F8" s="357"/>
      <c r="G8" s="357"/>
      <c r="H8" s="357"/>
      <c r="I8" s="357"/>
      <c r="J8" s="26"/>
      <c r="K8" s="28"/>
      <c r="L8" s="16"/>
      <c r="M8" s="16"/>
      <c r="N8" s="16"/>
      <c r="O8" s="16"/>
      <c r="P8" s="88"/>
      <c r="Q8" s="16"/>
      <c r="R8" s="16"/>
      <c r="X8" s="54"/>
      <c r="Y8" s="55"/>
      <c r="Z8" s="55"/>
      <c r="AA8" s="55"/>
      <c r="AB8" s="55"/>
      <c r="AC8" s="55"/>
      <c r="AH8" s="55"/>
      <c r="AI8" s="55"/>
      <c r="AJ8" s="55"/>
      <c r="AK8" s="55"/>
      <c r="AL8" s="55"/>
      <c r="AM8" s="55"/>
      <c r="AN8" s="55"/>
      <c r="AO8" s="55"/>
      <c r="AP8" s="55"/>
      <c r="AQ8" s="55"/>
      <c r="AR8" s="55"/>
      <c r="AS8" s="55"/>
      <c r="AT8" s="56"/>
      <c r="AU8" s="56"/>
      <c r="AV8" s="56"/>
      <c r="AW8" s="56"/>
      <c r="AX8" s="56"/>
    </row>
    <row r="9" spans="2:50" s="30" customFormat="1" ht="18" customHeight="1" x14ac:dyDescent="0.15">
      <c r="B9" s="358" t="s">
        <v>59</v>
      </c>
      <c r="C9" s="358"/>
      <c r="D9" s="358"/>
      <c r="E9" s="358"/>
      <c r="F9" s="358"/>
      <c r="G9" s="358"/>
      <c r="H9" s="358"/>
      <c r="I9" s="358"/>
      <c r="J9" s="26"/>
      <c r="K9" s="29" t="s">
        <v>24</v>
      </c>
      <c r="L9" s="16"/>
      <c r="M9" s="16"/>
      <c r="N9" s="16"/>
      <c r="O9" s="88"/>
      <c r="P9" s="16"/>
      <c r="Q9" s="16"/>
      <c r="R9" s="16"/>
      <c r="X9" s="54"/>
      <c r="Y9" s="55"/>
      <c r="Z9" s="55"/>
      <c r="AA9" s="55"/>
      <c r="AB9" s="55"/>
      <c r="AC9" s="55"/>
      <c r="AH9" s="55"/>
      <c r="AI9" s="55"/>
      <c r="AJ9" s="55"/>
      <c r="AK9" s="55"/>
      <c r="AL9" s="55"/>
      <c r="AM9" s="55"/>
      <c r="AN9" s="55"/>
      <c r="AO9" s="55"/>
      <c r="AP9" s="55"/>
      <c r="AQ9" s="55"/>
      <c r="AR9" s="55"/>
      <c r="AS9" s="55"/>
      <c r="AT9" s="56"/>
      <c r="AU9" s="56"/>
      <c r="AV9" s="56"/>
      <c r="AW9" s="56"/>
      <c r="AX9" s="56"/>
    </row>
    <row r="10" spans="2:50" ht="27.75" customHeight="1" x14ac:dyDescent="0.15">
      <c r="B10" s="308" t="s">
        <v>5</v>
      </c>
      <c r="C10" s="309"/>
      <c r="D10" s="309"/>
      <c r="E10" s="309"/>
      <c r="F10" s="309"/>
      <c r="G10" s="310"/>
      <c r="H10" s="308" t="s">
        <v>26</v>
      </c>
      <c r="I10" s="310"/>
      <c r="J10" s="31"/>
      <c r="K10" s="311" t="s">
        <v>25</v>
      </c>
      <c r="L10" s="311"/>
      <c r="M10" s="311"/>
      <c r="N10" s="311"/>
      <c r="O10" s="311"/>
      <c r="P10" s="311"/>
      <c r="Q10" s="311" t="s">
        <v>26</v>
      </c>
      <c r="R10" s="311"/>
      <c r="X10" s="54"/>
      <c r="Y10" s="55"/>
      <c r="Z10" s="55"/>
      <c r="AA10" s="55"/>
      <c r="AB10" s="55"/>
      <c r="AC10" s="55"/>
      <c r="AH10" s="55"/>
      <c r="AI10" s="55"/>
      <c r="AJ10" s="55"/>
      <c r="AK10" s="55"/>
      <c r="AL10" s="55"/>
      <c r="AM10" s="55"/>
      <c r="AN10" s="55"/>
      <c r="AO10" s="55"/>
      <c r="AP10" s="55"/>
      <c r="AQ10" s="55"/>
      <c r="AR10" s="55"/>
      <c r="AS10" s="55"/>
      <c r="AT10" s="56"/>
      <c r="AU10" s="56"/>
      <c r="AV10" s="56"/>
      <c r="AW10" s="56"/>
      <c r="AX10" s="56"/>
    </row>
    <row r="11" spans="2:50" ht="19.5" customHeight="1" x14ac:dyDescent="0.15">
      <c r="B11" s="298" t="s">
        <v>264</v>
      </c>
      <c r="C11" s="299"/>
      <c r="D11" s="299"/>
      <c r="E11" s="299"/>
      <c r="F11" s="299"/>
      <c r="G11" s="300"/>
      <c r="H11" s="298" t="s">
        <v>265</v>
      </c>
      <c r="I11" s="300"/>
      <c r="J11" s="17"/>
      <c r="K11" s="360"/>
      <c r="L11" s="360"/>
      <c r="M11" s="360"/>
      <c r="N11" s="360"/>
      <c r="O11" s="360"/>
      <c r="P11" s="360"/>
      <c r="Q11" s="202"/>
      <c r="R11" s="202"/>
      <c r="X11" s="54"/>
      <c r="Y11" s="55"/>
      <c r="Z11" s="55"/>
      <c r="AA11" s="55"/>
      <c r="AB11" s="55"/>
      <c r="AC11" s="55"/>
      <c r="AH11" s="55"/>
      <c r="AI11" s="55"/>
      <c r="AJ11" s="55"/>
      <c r="AK11" s="55"/>
      <c r="AL11" s="55"/>
      <c r="AM11" s="55"/>
      <c r="AN11" s="55"/>
      <c r="AO11" s="55"/>
      <c r="AP11" s="55"/>
      <c r="AQ11" s="55"/>
      <c r="AR11" s="55"/>
      <c r="AS11" s="55"/>
      <c r="AT11" s="56"/>
      <c r="AU11" s="56"/>
      <c r="AV11" s="56"/>
      <c r="AW11" s="56"/>
      <c r="AX11" s="56"/>
    </row>
    <row r="12" spans="2:50" s="32" customFormat="1" ht="27.75" customHeight="1" x14ac:dyDescent="0.15">
      <c r="B12" s="308" t="s">
        <v>6</v>
      </c>
      <c r="C12" s="309"/>
      <c r="D12" s="310"/>
      <c r="E12" s="308" t="s">
        <v>3</v>
      </c>
      <c r="F12" s="309"/>
      <c r="G12" s="310"/>
      <c r="H12" s="308" t="s">
        <v>284</v>
      </c>
      <c r="I12" s="310"/>
      <c r="K12" s="311" t="s">
        <v>0</v>
      </c>
      <c r="L12" s="311"/>
      <c r="M12" s="311"/>
      <c r="N12" s="311"/>
      <c r="O12" s="311" t="s">
        <v>78</v>
      </c>
      <c r="P12" s="311"/>
      <c r="Q12" s="311"/>
      <c r="R12" s="311"/>
      <c r="X12" s="54"/>
      <c r="Y12" s="55"/>
      <c r="Z12" s="55"/>
      <c r="AA12" s="55"/>
      <c r="AB12" s="55"/>
      <c r="AC12" s="55"/>
      <c r="AH12" s="55"/>
      <c r="AI12" s="55"/>
      <c r="AJ12" s="55"/>
      <c r="AK12" s="55"/>
      <c r="AL12" s="55"/>
      <c r="AM12" s="55"/>
      <c r="AN12" s="55"/>
      <c r="AO12" s="55"/>
      <c r="AP12" s="55"/>
      <c r="AQ12" s="55"/>
      <c r="AR12" s="55"/>
      <c r="AS12" s="55"/>
      <c r="AT12" s="56"/>
      <c r="AU12" s="56"/>
      <c r="AV12" s="56"/>
      <c r="AW12" s="56"/>
      <c r="AX12" s="56"/>
    </row>
    <row r="13" spans="2:50" ht="33" customHeight="1" x14ac:dyDescent="0.15">
      <c r="B13" s="298" t="s">
        <v>282</v>
      </c>
      <c r="C13" s="299"/>
      <c r="D13" s="300"/>
      <c r="E13" s="298" t="s">
        <v>266</v>
      </c>
      <c r="F13" s="299"/>
      <c r="G13" s="300"/>
      <c r="H13" s="298" t="s">
        <v>285</v>
      </c>
      <c r="I13" s="300"/>
      <c r="K13" s="202"/>
      <c r="L13" s="202"/>
      <c r="M13" s="202"/>
      <c r="N13" s="202"/>
      <c r="O13" s="202"/>
      <c r="P13" s="202"/>
      <c r="Q13" s="202"/>
      <c r="R13" s="202"/>
      <c r="X13" s="54"/>
      <c r="Y13" s="55"/>
      <c r="Z13" s="55"/>
      <c r="AA13" s="55"/>
      <c r="AB13" s="55"/>
      <c r="AC13" s="55"/>
      <c r="AH13" s="55"/>
      <c r="AI13" s="55"/>
      <c r="AJ13" s="55"/>
      <c r="AK13" s="55"/>
      <c r="AL13" s="55"/>
      <c r="AM13" s="55"/>
      <c r="AN13" s="55"/>
      <c r="AO13" s="55"/>
      <c r="AP13" s="55"/>
      <c r="AQ13" s="55"/>
      <c r="AR13" s="55"/>
      <c r="AS13" s="55"/>
      <c r="AT13" s="56"/>
      <c r="AU13" s="56"/>
      <c r="AV13" s="56"/>
      <c r="AW13" s="56"/>
      <c r="AX13" s="56"/>
    </row>
    <row r="14" spans="2:50" ht="27.75" customHeight="1" x14ac:dyDescent="0.15">
      <c r="B14" s="308" t="s">
        <v>52</v>
      </c>
      <c r="C14" s="309"/>
      <c r="D14" s="309"/>
      <c r="E14" s="309"/>
      <c r="F14" s="309"/>
      <c r="G14" s="310"/>
      <c r="H14" s="308" t="s">
        <v>54</v>
      </c>
      <c r="I14" s="310"/>
      <c r="J14" s="32"/>
      <c r="K14" s="311" t="s">
        <v>6</v>
      </c>
      <c r="L14" s="311"/>
      <c r="M14" s="311"/>
      <c r="N14" s="311"/>
      <c r="O14" s="311" t="s">
        <v>3</v>
      </c>
      <c r="P14" s="311"/>
      <c r="Q14" s="311" t="s">
        <v>53</v>
      </c>
      <c r="R14" s="311"/>
      <c r="X14" s="54"/>
      <c r="Y14" s="55"/>
      <c r="Z14" s="55"/>
      <c r="AA14" s="55"/>
      <c r="AB14" s="55"/>
      <c r="AC14" s="55"/>
      <c r="AH14" s="55"/>
      <c r="AI14" s="55"/>
      <c r="AJ14" s="55"/>
      <c r="AK14" s="55"/>
      <c r="AL14" s="55"/>
      <c r="AM14" s="55"/>
      <c r="AN14" s="55"/>
      <c r="AO14" s="55"/>
      <c r="AP14" s="55"/>
      <c r="AQ14" s="55"/>
      <c r="AR14" s="55"/>
      <c r="AS14" s="55"/>
      <c r="AT14" s="56"/>
      <c r="AU14" s="56"/>
      <c r="AV14" s="56"/>
      <c r="AW14" s="56"/>
      <c r="AX14" s="56"/>
    </row>
    <row r="15" spans="2:50" ht="19.5" customHeight="1" x14ac:dyDescent="0.15">
      <c r="B15" s="298" t="s">
        <v>283</v>
      </c>
      <c r="C15" s="299"/>
      <c r="D15" s="299"/>
      <c r="E15" s="299"/>
      <c r="F15" s="299"/>
      <c r="G15" s="300"/>
      <c r="H15" s="298" t="s">
        <v>304</v>
      </c>
      <c r="I15" s="300"/>
      <c r="J15" s="32"/>
      <c r="K15" s="202"/>
      <c r="L15" s="202"/>
      <c r="M15" s="202"/>
      <c r="N15" s="202"/>
      <c r="O15" s="202"/>
      <c r="P15" s="202"/>
      <c r="Q15" s="202"/>
      <c r="R15" s="202"/>
      <c r="X15" s="54"/>
      <c r="Y15" s="55"/>
      <c r="Z15" s="55"/>
      <c r="AA15" s="55"/>
      <c r="AB15" s="55"/>
      <c r="AC15" s="55"/>
      <c r="AH15" s="55"/>
      <c r="AI15" s="55"/>
      <c r="AJ15" s="55"/>
      <c r="AK15" s="55"/>
      <c r="AL15" s="55"/>
      <c r="AM15" s="55"/>
      <c r="AN15" s="55"/>
      <c r="AO15" s="55"/>
      <c r="AP15" s="55"/>
      <c r="AQ15" s="55"/>
      <c r="AR15" s="55"/>
      <c r="AS15" s="55"/>
      <c r="AT15" s="56"/>
      <c r="AU15" s="56"/>
      <c r="AV15" s="56"/>
      <c r="AW15" s="56"/>
      <c r="AX15" s="56"/>
    </row>
    <row r="16" spans="2:50" ht="27.75" customHeight="1" x14ac:dyDescent="0.15">
      <c r="B16" s="359" t="s">
        <v>0</v>
      </c>
      <c r="C16" s="359"/>
      <c r="D16" s="359"/>
      <c r="E16" s="359" t="s">
        <v>121</v>
      </c>
      <c r="F16" s="359"/>
      <c r="G16" s="359"/>
      <c r="H16" s="359" t="s">
        <v>23</v>
      </c>
      <c r="I16" s="359"/>
      <c r="K16" s="311" t="s">
        <v>1</v>
      </c>
      <c r="L16" s="311"/>
      <c r="M16" s="311"/>
      <c r="N16" s="311" t="s">
        <v>27</v>
      </c>
      <c r="O16" s="311"/>
      <c r="P16" s="311"/>
      <c r="Q16" s="311" t="s">
        <v>28</v>
      </c>
      <c r="R16" s="311"/>
      <c r="X16" s="54"/>
      <c r="Y16" s="55"/>
      <c r="Z16" s="55"/>
      <c r="AA16" s="55"/>
      <c r="AB16" s="55"/>
      <c r="AC16" s="55"/>
      <c r="AH16" s="55"/>
      <c r="AI16" s="55"/>
      <c r="AJ16" s="55"/>
      <c r="AK16" s="55"/>
      <c r="AL16" s="55"/>
      <c r="AM16" s="55"/>
      <c r="AN16" s="55"/>
      <c r="AO16" s="55"/>
      <c r="AP16" s="55"/>
      <c r="AQ16" s="55"/>
      <c r="AR16" s="55"/>
      <c r="AS16" s="55"/>
      <c r="AT16" s="56"/>
      <c r="AU16" s="56"/>
      <c r="AV16" s="56"/>
      <c r="AW16" s="56"/>
      <c r="AX16" s="56"/>
    </row>
    <row r="17" spans="2:50" ht="19.5" customHeight="1" x14ac:dyDescent="0.15">
      <c r="B17" s="361" t="s">
        <v>267</v>
      </c>
      <c r="C17" s="361"/>
      <c r="D17" s="361"/>
      <c r="E17" s="361" t="s">
        <v>302</v>
      </c>
      <c r="F17" s="361"/>
      <c r="G17" s="361"/>
      <c r="H17" s="361"/>
      <c r="I17" s="361"/>
      <c r="K17" s="202"/>
      <c r="L17" s="202"/>
      <c r="M17" s="202"/>
      <c r="N17" s="202"/>
      <c r="O17" s="202"/>
      <c r="P17" s="202"/>
      <c r="Q17" s="202"/>
      <c r="R17" s="202"/>
      <c r="X17" s="54"/>
      <c r="Y17" s="55"/>
      <c r="Z17" s="55"/>
      <c r="AA17" s="55"/>
      <c r="AB17" s="55"/>
      <c r="AC17" s="55"/>
      <c r="AH17" s="55"/>
      <c r="AI17" s="55"/>
      <c r="AJ17" s="55"/>
      <c r="AK17" s="55"/>
      <c r="AL17" s="55"/>
      <c r="AM17" s="55"/>
      <c r="AN17" s="55"/>
      <c r="AO17" s="55"/>
      <c r="AP17" s="55"/>
      <c r="AQ17" s="55"/>
      <c r="AR17" s="55"/>
      <c r="AS17" s="55"/>
      <c r="AT17" s="56"/>
      <c r="AU17" s="56"/>
      <c r="AV17" s="56"/>
      <c r="AW17" s="56"/>
      <c r="AX17" s="56"/>
    </row>
    <row r="18" spans="2:50" ht="27.75" customHeight="1" x14ac:dyDescent="0.15">
      <c r="B18" s="308" t="s">
        <v>1</v>
      </c>
      <c r="C18" s="309"/>
      <c r="D18" s="310"/>
      <c r="E18" s="308" t="s">
        <v>202</v>
      </c>
      <c r="F18" s="309"/>
      <c r="G18" s="309"/>
      <c r="H18" s="309"/>
      <c r="I18" s="310"/>
      <c r="K18" s="369" t="s">
        <v>29</v>
      </c>
      <c r="L18" s="370"/>
      <c r="M18" s="371"/>
      <c r="N18" s="369" t="s">
        <v>66</v>
      </c>
      <c r="O18" s="370"/>
      <c r="P18" s="370"/>
      <c r="Q18" s="370"/>
      <c r="R18" s="371"/>
      <c r="X18" s="54"/>
      <c r="Y18" s="55"/>
      <c r="Z18" s="55"/>
      <c r="AA18" s="55"/>
      <c r="AB18" s="55"/>
      <c r="AC18" s="55"/>
      <c r="AH18" s="55"/>
      <c r="AI18" s="55"/>
      <c r="AJ18" s="55"/>
      <c r="AK18" s="55"/>
      <c r="AL18" s="55"/>
      <c r="AM18" s="55"/>
      <c r="AN18" s="55"/>
      <c r="AO18" s="55"/>
      <c r="AP18" s="55"/>
      <c r="AQ18" s="55"/>
      <c r="AR18" s="55"/>
      <c r="AS18" s="55"/>
      <c r="AT18" s="56"/>
      <c r="AU18" s="56"/>
      <c r="AV18" s="56"/>
      <c r="AW18" s="56"/>
      <c r="AX18" s="56"/>
    </row>
    <row r="19" spans="2:50" ht="19.5" customHeight="1" x14ac:dyDescent="0.15">
      <c r="B19" s="298"/>
      <c r="C19" s="299"/>
      <c r="D19" s="300"/>
      <c r="E19" s="380" t="s">
        <v>303</v>
      </c>
      <c r="F19" s="299"/>
      <c r="G19" s="299"/>
      <c r="H19" s="299"/>
      <c r="I19" s="300"/>
      <c r="K19" s="222"/>
      <c r="L19" s="223"/>
      <c r="M19" s="224"/>
      <c r="N19" s="225"/>
      <c r="O19" s="226"/>
      <c r="P19" s="226"/>
      <c r="Q19" s="226"/>
      <c r="R19" s="227"/>
      <c r="X19" s="54"/>
      <c r="Y19" s="55"/>
      <c r="Z19" s="55"/>
      <c r="AA19" s="55"/>
      <c r="AB19" s="55"/>
      <c r="AC19" s="55"/>
      <c r="AH19" s="55"/>
      <c r="AI19" s="55"/>
      <c r="AJ19" s="55"/>
      <c r="AK19" s="55"/>
      <c r="AL19" s="55"/>
      <c r="AM19" s="55"/>
      <c r="AN19" s="55"/>
      <c r="AO19" s="55"/>
      <c r="AP19" s="55"/>
      <c r="AQ19" s="55"/>
      <c r="AR19" s="55"/>
      <c r="AS19" s="55"/>
      <c r="AT19" s="56"/>
      <c r="AU19" s="56"/>
      <c r="AV19" s="56"/>
      <c r="AW19" s="56"/>
      <c r="AX19" s="56"/>
    </row>
    <row r="20" spans="2:50" ht="12.75" customHeight="1" x14ac:dyDescent="0.15">
      <c r="X20" s="54"/>
      <c r="Y20" s="55"/>
      <c r="Z20" s="55"/>
      <c r="AA20" s="55"/>
      <c r="AB20" s="55"/>
      <c r="AC20" s="55"/>
      <c r="AH20" s="55"/>
      <c r="AI20" s="55"/>
      <c r="AJ20" s="55"/>
      <c r="AK20" s="55"/>
      <c r="AL20" s="55"/>
      <c r="AM20" s="55"/>
      <c r="AN20" s="55"/>
      <c r="AO20" s="55"/>
      <c r="AP20" s="55"/>
      <c r="AQ20" s="55"/>
      <c r="AR20" s="55"/>
      <c r="AS20" s="55"/>
      <c r="AT20" s="56"/>
      <c r="AU20" s="56"/>
      <c r="AV20" s="56"/>
      <c r="AW20" s="56"/>
      <c r="AX20" s="56"/>
    </row>
    <row r="21" spans="2:50" x14ac:dyDescent="0.15">
      <c r="B21" s="39" t="s">
        <v>56</v>
      </c>
      <c r="C21" s="38"/>
      <c r="D21" s="38"/>
      <c r="E21" s="38"/>
      <c r="F21" s="38"/>
      <c r="G21" s="38"/>
      <c r="K21" s="39" t="s">
        <v>50</v>
      </c>
      <c r="L21" s="38"/>
      <c r="M21" s="38"/>
      <c r="N21" s="38"/>
      <c r="O21" s="38"/>
      <c r="P21" s="40"/>
      <c r="AE21" s="35"/>
      <c r="AF21" s="35"/>
      <c r="AG21" s="35"/>
    </row>
    <row r="22" spans="2:50" ht="19.5" customHeight="1" x14ac:dyDescent="0.15">
      <c r="B22" s="288" t="s">
        <v>55</v>
      </c>
      <c r="C22" s="288"/>
      <c r="D22" s="288"/>
      <c r="E22" s="288"/>
      <c r="F22" s="288"/>
      <c r="G22" s="288"/>
      <c r="H22" s="288"/>
      <c r="I22" s="288"/>
      <c r="K22" s="293" t="s">
        <v>37</v>
      </c>
      <c r="L22" s="294"/>
      <c r="M22" s="294"/>
      <c r="N22" s="295"/>
      <c r="O22" s="173"/>
      <c r="P22" s="40"/>
      <c r="AE22" s="35"/>
      <c r="AF22" s="60" t="b">
        <f>IF(COUNTA(B23:I25)&gt;0,TRUE,FALSE)</f>
        <v>1</v>
      </c>
      <c r="AG22" s="22" t="b">
        <f>IF(AND(AF22,O22&lt;&gt;"Ja"),TRUE,FALSE)</f>
        <v>1</v>
      </c>
    </row>
    <row r="23" spans="2:50" ht="19.5" customHeight="1" x14ac:dyDescent="0.15">
      <c r="B23" s="289" t="s">
        <v>274</v>
      </c>
      <c r="C23" s="230"/>
      <c r="D23" s="230"/>
      <c r="E23" s="230"/>
      <c r="F23" s="230"/>
      <c r="G23" s="230"/>
      <c r="H23" s="230"/>
      <c r="I23" s="230"/>
      <c r="K23" s="38"/>
      <c r="L23" s="38"/>
      <c r="M23" s="38"/>
      <c r="N23" s="38"/>
      <c r="O23" s="38"/>
      <c r="P23" s="38"/>
      <c r="AE23" s="35"/>
      <c r="AF23" s="35"/>
      <c r="AG23" s="35"/>
    </row>
    <row r="24" spans="2:50" ht="19.5" customHeight="1" x14ac:dyDescent="0.15">
      <c r="B24" s="289" t="s">
        <v>275</v>
      </c>
      <c r="C24" s="230"/>
      <c r="D24" s="230"/>
      <c r="E24" s="230"/>
      <c r="F24" s="230"/>
      <c r="G24" s="230"/>
      <c r="H24" s="230"/>
      <c r="I24" s="230"/>
      <c r="K24" s="38"/>
      <c r="L24" s="38"/>
      <c r="M24" s="38"/>
      <c r="N24" s="38"/>
      <c r="O24" s="38"/>
      <c r="P24" s="38"/>
      <c r="AE24" s="35"/>
      <c r="AF24" s="35"/>
      <c r="AG24" s="35"/>
    </row>
    <row r="25" spans="2:50" ht="19.5" customHeight="1" x14ac:dyDescent="0.15">
      <c r="B25" s="230"/>
      <c r="C25" s="230"/>
      <c r="D25" s="230"/>
      <c r="E25" s="230"/>
      <c r="F25" s="230"/>
      <c r="G25" s="230"/>
      <c r="H25" s="230"/>
      <c r="I25" s="230"/>
      <c r="K25" s="38"/>
      <c r="L25" s="38"/>
      <c r="M25" s="38"/>
      <c r="N25" s="38"/>
      <c r="O25" s="38"/>
      <c r="P25" s="38"/>
      <c r="AE25" s="35"/>
      <c r="AF25" s="35"/>
      <c r="AG25" s="35"/>
    </row>
    <row r="26" spans="2:50" ht="5.25" customHeight="1" x14ac:dyDescent="0.15">
      <c r="K26" s="38"/>
      <c r="L26" s="38"/>
      <c r="M26" s="38"/>
      <c r="N26" s="38"/>
      <c r="O26" s="38"/>
      <c r="P26" s="38"/>
      <c r="AE26" s="35"/>
      <c r="AF26" s="35"/>
      <c r="AG26" s="35"/>
    </row>
    <row r="27" spans="2:50" x14ac:dyDescent="0.15">
      <c r="B27" s="39" t="s">
        <v>245</v>
      </c>
      <c r="C27" s="38"/>
      <c r="D27" s="38"/>
      <c r="E27" s="38"/>
      <c r="F27" s="38"/>
      <c r="G27" s="38"/>
      <c r="K27" s="39" t="s">
        <v>246</v>
      </c>
      <c r="L27" s="38"/>
      <c r="M27" s="38"/>
      <c r="N27" s="38"/>
      <c r="O27" s="38"/>
      <c r="P27" s="40"/>
      <c r="AE27" s="35"/>
      <c r="AF27" s="35"/>
      <c r="AG27" s="35"/>
    </row>
    <row r="28" spans="2:50" ht="19.5" customHeight="1" x14ac:dyDescent="0.15">
      <c r="B28" s="168" t="s">
        <v>269</v>
      </c>
      <c r="K28" s="293" t="s">
        <v>37</v>
      </c>
      <c r="L28" s="294"/>
      <c r="M28" s="294"/>
      <c r="N28" s="295"/>
      <c r="O28" s="169"/>
      <c r="P28" s="40"/>
      <c r="AE28" s="35"/>
      <c r="AF28" s="60" t="b">
        <f>IF(B28="Ja",TRUE,FALSE)</f>
        <v>1</v>
      </c>
      <c r="AG28" s="22" t="b">
        <f>IF(AND(AF28,O28&lt;&gt;"Ja"),TRUE,FALSE)</f>
        <v>1</v>
      </c>
    </row>
    <row r="29" spans="2:50" x14ac:dyDescent="0.15">
      <c r="B29" s="39" t="s">
        <v>247</v>
      </c>
      <c r="C29" s="38"/>
      <c r="D29" s="38"/>
      <c r="E29" s="38"/>
      <c r="F29" s="38"/>
      <c r="G29" s="38"/>
      <c r="K29" s="38"/>
      <c r="L29" s="38"/>
      <c r="M29" s="38"/>
      <c r="N29" s="38"/>
      <c r="O29" s="38"/>
      <c r="P29" s="40"/>
      <c r="AE29" s="35"/>
      <c r="AF29" s="35"/>
      <c r="AG29" s="35"/>
    </row>
    <row r="30" spans="2:50" ht="60.75" customHeight="1" x14ac:dyDescent="0.15">
      <c r="B30" s="296" t="s">
        <v>278</v>
      </c>
      <c r="C30" s="297"/>
      <c r="D30" s="297"/>
      <c r="E30" s="297"/>
      <c r="F30" s="297"/>
      <c r="G30" s="297"/>
      <c r="H30" s="297"/>
      <c r="I30" s="297"/>
      <c r="K30" s="38"/>
      <c r="L30" s="38"/>
      <c r="M30" s="38"/>
      <c r="N30" s="38"/>
      <c r="O30" s="38"/>
      <c r="P30" s="38"/>
      <c r="AE30" s="35"/>
      <c r="AF30" s="35"/>
      <c r="AG30" s="35"/>
    </row>
    <row r="31" spans="2:50" s="186" customFormat="1" ht="10.5" customHeight="1" x14ac:dyDescent="0.15">
      <c r="B31" s="187"/>
      <c r="C31" s="187"/>
      <c r="D31" s="187"/>
      <c r="E31" s="187"/>
      <c r="F31" s="187"/>
      <c r="G31" s="187"/>
      <c r="H31" s="187"/>
      <c r="I31" s="187"/>
      <c r="P31" s="188"/>
      <c r="AE31" s="189"/>
      <c r="AF31" s="189"/>
      <c r="AG31" s="189"/>
    </row>
    <row r="32" spans="2:50" x14ac:dyDescent="0.15">
      <c r="B32" s="186"/>
      <c r="C32" s="186"/>
      <c r="D32" s="186"/>
      <c r="E32" s="186"/>
      <c r="F32" s="186"/>
      <c r="G32" s="186"/>
      <c r="H32" s="186"/>
      <c r="I32" s="186"/>
      <c r="J32" s="186"/>
      <c r="K32" s="186"/>
      <c r="L32" s="186"/>
      <c r="M32" s="186"/>
      <c r="N32" s="186"/>
      <c r="O32" s="186"/>
      <c r="P32" s="187"/>
      <c r="Q32" s="187"/>
      <c r="R32" s="187"/>
    </row>
    <row r="33" spans="1:33" s="186" customFormat="1" ht="13.5" customHeight="1" x14ac:dyDescent="0.15">
      <c r="A33" s="184"/>
      <c r="B33" s="185" t="s">
        <v>288</v>
      </c>
      <c r="K33" s="185" t="s">
        <v>289</v>
      </c>
      <c r="AB33" s="1"/>
      <c r="AC33" s="187"/>
      <c r="AD33" s="187"/>
      <c r="AE33" s="187"/>
      <c r="AF33" s="187"/>
    </row>
    <row r="34" spans="1:33" ht="21" customHeight="1" x14ac:dyDescent="0.15">
      <c r="B34" s="397" t="s">
        <v>147</v>
      </c>
      <c r="C34" s="398"/>
      <c r="D34" s="398"/>
      <c r="E34" s="398"/>
      <c r="F34" s="398"/>
      <c r="G34" s="398"/>
      <c r="H34" s="398"/>
      <c r="I34" s="398"/>
      <c r="J34" s="186"/>
      <c r="K34" s="379"/>
      <c r="L34" s="379"/>
      <c r="M34" s="379"/>
      <c r="N34" s="379"/>
      <c r="O34" s="379"/>
      <c r="P34" s="379"/>
      <c r="Q34" s="379"/>
      <c r="R34" s="379"/>
    </row>
    <row r="35" spans="1:33" ht="30.75" customHeight="1" x14ac:dyDescent="0.15">
      <c r="B35" s="186"/>
      <c r="C35" s="186"/>
      <c r="D35" s="186"/>
      <c r="E35" s="186"/>
      <c r="F35" s="186"/>
      <c r="G35" s="186"/>
      <c r="H35" s="186"/>
      <c r="I35" s="186"/>
      <c r="J35" s="186"/>
      <c r="K35" s="379"/>
      <c r="L35" s="379"/>
      <c r="M35" s="379"/>
      <c r="N35" s="379"/>
      <c r="O35" s="379"/>
      <c r="P35" s="379"/>
      <c r="Q35" s="379"/>
      <c r="R35" s="379"/>
    </row>
    <row r="36" spans="1:33" x14ac:dyDescent="0.15">
      <c r="B36" s="190"/>
      <c r="C36" s="191" t="s">
        <v>290</v>
      </c>
      <c r="D36" s="191"/>
      <c r="E36" s="191"/>
      <c r="F36" s="191"/>
      <c r="G36" s="191"/>
      <c r="H36" s="191"/>
      <c r="I36" s="186"/>
      <c r="J36" s="186"/>
      <c r="K36" s="186"/>
      <c r="L36" s="186"/>
      <c r="M36" s="186"/>
      <c r="N36" s="186"/>
      <c r="O36" s="186"/>
      <c r="P36" s="186"/>
      <c r="Q36" s="186"/>
      <c r="R36" s="186"/>
    </row>
    <row r="37" spans="1:33" ht="19.5" customHeight="1" x14ac:dyDescent="0.15">
      <c r="B37" s="187"/>
      <c r="C37" s="187"/>
      <c r="D37" s="187"/>
      <c r="E37" s="187"/>
      <c r="F37" s="187"/>
      <c r="G37" s="187"/>
      <c r="H37" s="187"/>
      <c r="I37" s="187"/>
      <c r="J37" s="186"/>
      <c r="K37" s="186"/>
      <c r="L37" s="186"/>
      <c r="M37" s="186"/>
      <c r="N37" s="186"/>
      <c r="O37" s="186"/>
      <c r="P37" s="186"/>
      <c r="Q37" s="186"/>
      <c r="R37" s="186"/>
    </row>
    <row r="38" spans="1:33" x14ac:dyDescent="0.15">
      <c r="B38" s="290" t="s">
        <v>268</v>
      </c>
      <c r="C38" s="291"/>
      <c r="D38" s="291"/>
      <c r="E38" s="292"/>
      <c r="F38" s="21"/>
      <c r="G38" s="21"/>
      <c r="H38" s="21"/>
      <c r="I38" s="21"/>
      <c r="J38" s="21"/>
      <c r="K38" s="21"/>
      <c r="L38" s="21"/>
    </row>
    <row r="39" spans="1:33" ht="21" customHeight="1" x14ac:dyDescent="0.15">
      <c r="B39" s="21"/>
      <c r="C39" s="21"/>
      <c r="D39" s="21"/>
      <c r="E39" s="21"/>
      <c r="F39" s="21"/>
      <c r="S39" s="35"/>
      <c r="T39" s="35"/>
      <c r="AE39" s="35"/>
      <c r="AF39" s="35"/>
      <c r="AG39" s="35"/>
    </row>
    <row r="40" spans="1:33" ht="13.5" customHeight="1" x14ac:dyDescent="0.15">
      <c r="B40" s="228" t="s">
        <v>257</v>
      </c>
      <c r="C40" s="229"/>
      <c r="D40" s="228" t="s">
        <v>205</v>
      </c>
      <c r="E40" s="229"/>
      <c r="F40" s="228" t="s">
        <v>30</v>
      </c>
      <c r="G40" s="229"/>
      <c r="H40" s="20" t="s">
        <v>31</v>
      </c>
    </row>
    <row r="41" spans="1:33" ht="15.75" customHeight="1" x14ac:dyDescent="0.15">
      <c r="B41" s="381">
        <v>44564</v>
      </c>
      <c r="C41" s="382"/>
      <c r="D41" s="381">
        <v>44928</v>
      </c>
      <c r="E41" s="382"/>
      <c r="F41" s="363">
        <v>1</v>
      </c>
      <c r="G41" s="364"/>
      <c r="H41" s="178" t="s">
        <v>291</v>
      </c>
      <c r="N41" s="33"/>
    </row>
    <row r="42" spans="1:33" ht="36" customHeight="1" x14ac:dyDescent="0.15">
      <c r="N42" s="33"/>
    </row>
    <row r="43" spans="1:33" ht="16.5" customHeight="1" x14ac:dyDescent="0.15">
      <c r="B43" s="365" t="s">
        <v>206</v>
      </c>
      <c r="C43" s="365"/>
      <c r="D43" s="365"/>
      <c r="E43" s="365"/>
      <c r="F43" s="365"/>
      <c r="P43" s="88"/>
      <c r="Q43" s="88"/>
      <c r="AF43" s="22" t="s">
        <v>221</v>
      </c>
    </row>
    <row r="44" spans="1:33" ht="23.25" customHeight="1" x14ac:dyDescent="0.15">
      <c r="B44" s="362" t="s">
        <v>194</v>
      </c>
      <c r="C44" s="362"/>
      <c r="D44" s="362"/>
      <c r="E44" s="362"/>
      <c r="F44" s="362"/>
      <c r="G44" s="37"/>
      <c r="K44" s="362" t="s">
        <v>45</v>
      </c>
      <c r="L44" s="362"/>
      <c r="M44" s="362"/>
      <c r="N44" s="362"/>
      <c r="O44" s="362"/>
      <c r="AF44" s="60" t="b">
        <f>IF(C48="Välj Exempelroll",TRUE,FALSE)</f>
        <v>0</v>
      </c>
    </row>
    <row r="45" spans="1:33" ht="50.25" customHeight="1" x14ac:dyDescent="0.15">
      <c r="B45" s="196" t="s">
        <v>236</v>
      </c>
      <c r="C45" s="197"/>
      <c r="D45" s="197"/>
      <c r="E45" s="197"/>
      <c r="F45" s="197"/>
      <c r="G45" s="197"/>
      <c r="H45" s="197"/>
      <c r="I45" s="198"/>
      <c r="K45" s="196" t="s">
        <v>195</v>
      </c>
      <c r="L45" s="197"/>
      <c r="M45" s="197"/>
      <c r="N45" s="197"/>
      <c r="O45" s="197"/>
      <c r="P45" s="197"/>
      <c r="Q45" s="197"/>
      <c r="R45" s="198"/>
      <c r="AF45" s="60" t="b">
        <f>AF44</f>
        <v>0</v>
      </c>
    </row>
    <row r="46" spans="1:33" ht="6" customHeight="1" x14ac:dyDescent="0.15">
      <c r="B46" s="199"/>
      <c r="C46" s="200"/>
      <c r="D46" s="200"/>
      <c r="E46" s="200"/>
      <c r="F46" s="200"/>
      <c r="G46" s="200"/>
      <c r="H46" s="200"/>
      <c r="I46" s="201"/>
      <c r="K46" s="199"/>
      <c r="L46" s="200"/>
      <c r="M46" s="200"/>
      <c r="N46" s="200"/>
      <c r="O46" s="200"/>
      <c r="P46" s="200"/>
      <c r="Q46" s="200"/>
      <c r="R46" s="201"/>
      <c r="AF46" s="60" t="b">
        <f>AF44</f>
        <v>0</v>
      </c>
    </row>
    <row r="47" spans="1:33" ht="16.5" customHeight="1" x14ac:dyDescent="0.15">
      <c r="B47" s="104" t="s">
        <v>214</v>
      </c>
      <c r="C47" s="105"/>
      <c r="D47" s="105"/>
      <c r="E47" s="77"/>
      <c r="H47" s="98" t="s">
        <v>213</v>
      </c>
      <c r="I47" s="87"/>
      <c r="J47" s="87"/>
    </row>
    <row r="48" spans="1:33" ht="42.75" customHeight="1" x14ac:dyDescent="0.15">
      <c r="B48" s="80" t="s">
        <v>109</v>
      </c>
      <c r="C48" s="250" t="s">
        <v>292</v>
      </c>
      <c r="D48" s="251"/>
      <c r="E48" s="251"/>
      <c r="F48" s="251"/>
      <c r="G48" s="195"/>
      <c r="H48" s="82" t="s">
        <v>125</v>
      </c>
      <c r="I48" s="108">
        <v>4000</v>
      </c>
      <c r="J48" s="63"/>
      <c r="K48" s="305" t="s">
        <v>207</v>
      </c>
      <c r="L48" s="306"/>
      <c r="M48" s="306"/>
      <c r="N48" s="306"/>
      <c r="O48" s="307"/>
      <c r="P48" s="103" t="s">
        <v>201</v>
      </c>
      <c r="Q48" s="107" t="s">
        <v>193</v>
      </c>
      <c r="R48" s="107" t="s">
        <v>46</v>
      </c>
      <c r="AF48" s="60" t="e">
        <f>IF(#REF!="Välj Exempelroll",TRUE,FALSE)</f>
        <v>#REF!</v>
      </c>
    </row>
    <row r="49" spans="2:33" ht="387.75" customHeight="1" x14ac:dyDescent="0.15">
      <c r="B49" s="81" t="s">
        <v>207</v>
      </c>
      <c r="C49" s="250" t="s">
        <v>301</v>
      </c>
      <c r="D49" s="251"/>
      <c r="E49" s="251"/>
      <c r="F49" s="251"/>
      <c r="G49" s="195"/>
      <c r="H49" s="82" t="s">
        <v>217</v>
      </c>
      <c r="I49" s="83" t="s">
        <v>119</v>
      </c>
      <c r="K49" s="304"/>
      <c r="L49" s="304"/>
      <c r="M49" s="304"/>
      <c r="N49" s="304"/>
      <c r="O49" s="304"/>
      <c r="P49" s="84"/>
      <c r="Q49" s="85"/>
      <c r="R49" s="86">
        <f>Q49*I48</f>
        <v>0</v>
      </c>
      <c r="AF49" s="60" t="e">
        <f>AF48</f>
        <v>#REF!</v>
      </c>
    </row>
    <row r="50" spans="2:33" ht="35.25" customHeight="1" x14ac:dyDescent="0.15">
      <c r="B50" s="102" t="s">
        <v>209</v>
      </c>
      <c r="C50" s="194">
        <v>44564</v>
      </c>
      <c r="D50" s="195"/>
      <c r="E50" s="102" t="s">
        <v>210</v>
      </c>
      <c r="F50" s="381">
        <v>44928</v>
      </c>
      <c r="G50" s="382"/>
      <c r="H50" s="82" t="s">
        <v>208</v>
      </c>
      <c r="I50" s="83"/>
      <c r="AF50" s="60" t="e">
        <f>AF48</f>
        <v>#REF!</v>
      </c>
    </row>
    <row r="51" spans="2:33" ht="16.5" hidden="1" customHeight="1" x14ac:dyDescent="0.15">
      <c r="B51" s="104" t="s">
        <v>218</v>
      </c>
      <c r="C51" s="105"/>
      <c r="D51" s="105"/>
      <c r="E51" s="77"/>
      <c r="H51" s="98" t="s">
        <v>213</v>
      </c>
      <c r="I51" s="87"/>
      <c r="J51" s="87"/>
    </row>
    <row r="52" spans="2:33" ht="36.75" hidden="1" customHeight="1" x14ac:dyDescent="0.15">
      <c r="B52" s="80" t="s">
        <v>109</v>
      </c>
      <c r="C52" s="250" t="s">
        <v>131</v>
      </c>
      <c r="D52" s="251"/>
      <c r="E52" s="251"/>
      <c r="F52" s="251"/>
      <c r="G52" s="195"/>
      <c r="H52" s="82" t="s">
        <v>125</v>
      </c>
      <c r="I52" s="108"/>
      <c r="J52" s="63"/>
      <c r="K52" s="305" t="s">
        <v>207</v>
      </c>
      <c r="L52" s="306"/>
      <c r="M52" s="306"/>
      <c r="N52" s="306"/>
      <c r="O52" s="307"/>
      <c r="P52" s="103" t="s">
        <v>201</v>
      </c>
      <c r="Q52" s="107" t="s">
        <v>193</v>
      </c>
      <c r="R52" s="107" t="s">
        <v>46</v>
      </c>
      <c r="AF52" s="60" t="b">
        <f>IF(C56="Välj Exempelroll",TRUE,FALSE)</f>
        <v>1</v>
      </c>
    </row>
    <row r="53" spans="2:33" ht="37.5" hidden="1" customHeight="1" x14ac:dyDescent="0.15">
      <c r="B53" s="81" t="s">
        <v>207</v>
      </c>
      <c r="C53" s="250"/>
      <c r="D53" s="251"/>
      <c r="E53" s="251"/>
      <c r="F53" s="251"/>
      <c r="G53" s="195"/>
      <c r="H53" s="82" t="s">
        <v>217</v>
      </c>
      <c r="I53" s="83"/>
      <c r="K53" s="304"/>
      <c r="L53" s="304"/>
      <c r="M53" s="304"/>
      <c r="N53" s="304"/>
      <c r="O53" s="304"/>
      <c r="P53" s="84"/>
      <c r="Q53" s="85"/>
      <c r="R53" s="86">
        <f>Q53*I52</f>
        <v>0</v>
      </c>
      <c r="AF53" s="60" t="b">
        <f>AF52</f>
        <v>1</v>
      </c>
    </row>
    <row r="54" spans="2:33" ht="35.25" hidden="1" customHeight="1" x14ac:dyDescent="0.15">
      <c r="B54" s="102" t="s">
        <v>209</v>
      </c>
      <c r="C54" s="194"/>
      <c r="D54" s="195"/>
      <c r="E54" s="102" t="s">
        <v>210</v>
      </c>
      <c r="F54" s="194"/>
      <c r="G54" s="195"/>
      <c r="H54" s="82" t="s">
        <v>208</v>
      </c>
      <c r="I54" s="83"/>
      <c r="AF54" s="60" t="b">
        <f>AF52</f>
        <v>1</v>
      </c>
    </row>
    <row r="55" spans="2:33" ht="16.5" hidden="1" customHeight="1" x14ac:dyDescent="0.15">
      <c r="B55" s="104" t="s">
        <v>219</v>
      </c>
      <c r="C55" s="105"/>
      <c r="D55" s="105"/>
      <c r="E55" s="77"/>
      <c r="H55" s="98" t="s">
        <v>213</v>
      </c>
      <c r="I55" s="87"/>
      <c r="J55" s="87"/>
    </row>
    <row r="56" spans="2:33" ht="36.75" hidden="1" customHeight="1" x14ac:dyDescent="0.15">
      <c r="B56" s="80" t="s">
        <v>109</v>
      </c>
      <c r="C56" s="250" t="s">
        <v>131</v>
      </c>
      <c r="D56" s="251"/>
      <c r="E56" s="251"/>
      <c r="F56" s="251"/>
      <c r="G56" s="195"/>
      <c r="H56" s="82" t="s">
        <v>125</v>
      </c>
      <c r="I56" s="108"/>
      <c r="J56" s="63"/>
      <c r="K56" s="305" t="s">
        <v>207</v>
      </c>
      <c r="L56" s="306"/>
      <c r="M56" s="306"/>
      <c r="N56" s="306"/>
      <c r="O56" s="307"/>
      <c r="P56" s="103" t="s">
        <v>201</v>
      </c>
      <c r="Q56" s="107" t="s">
        <v>193</v>
      </c>
      <c r="R56" s="107" t="s">
        <v>46</v>
      </c>
      <c r="AF56" s="60" t="b">
        <f>IF(C60="Välj Exempelroll",TRUE,FALSE)</f>
        <v>1</v>
      </c>
    </row>
    <row r="57" spans="2:33" ht="37.5" hidden="1" customHeight="1" x14ac:dyDescent="0.15">
      <c r="B57" s="81" t="s">
        <v>207</v>
      </c>
      <c r="C57" s="250"/>
      <c r="D57" s="251"/>
      <c r="E57" s="251"/>
      <c r="F57" s="251"/>
      <c r="G57" s="195"/>
      <c r="H57" s="82" t="s">
        <v>217</v>
      </c>
      <c r="I57" s="83"/>
      <c r="K57" s="304"/>
      <c r="L57" s="304"/>
      <c r="M57" s="304"/>
      <c r="N57" s="304"/>
      <c r="O57" s="304"/>
      <c r="P57" s="84"/>
      <c r="Q57" s="85"/>
      <c r="R57" s="86">
        <f>Q57*I56</f>
        <v>0</v>
      </c>
      <c r="AF57" s="60" t="b">
        <f>AF56</f>
        <v>1</v>
      </c>
    </row>
    <row r="58" spans="2:33" ht="35.25" hidden="1" customHeight="1" x14ac:dyDescent="0.15">
      <c r="B58" s="102" t="s">
        <v>209</v>
      </c>
      <c r="C58" s="194"/>
      <c r="D58" s="195"/>
      <c r="E58" s="102" t="s">
        <v>210</v>
      </c>
      <c r="F58" s="194"/>
      <c r="G58" s="195"/>
      <c r="H58" s="82" t="s">
        <v>208</v>
      </c>
      <c r="I58" s="83"/>
      <c r="AF58" s="60" t="b">
        <f>AF56</f>
        <v>1</v>
      </c>
    </row>
    <row r="59" spans="2:33" ht="6" hidden="1" customHeight="1" x14ac:dyDescent="0.15">
      <c r="B59" s="104" t="s">
        <v>220</v>
      </c>
      <c r="C59" s="105"/>
      <c r="D59" s="105"/>
      <c r="E59" s="77"/>
      <c r="H59" s="98" t="s">
        <v>213</v>
      </c>
      <c r="I59" s="87"/>
      <c r="J59" s="87"/>
      <c r="S59" s="35"/>
      <c r="T59" s="35"/>
      <c r="AE59" s="35"/>
      <c r="AF59" s="35"/>
      <c r="AG59" s="35"/>
    </row>
    <row r="60" spans="2:33" ht="15.75" hidden="1" customHeight="1" x14ac:dyDescent="0.15">
      <c r="B60" s="80" t="s">
        <v>109</v>
      </c>
      <c r="C60" s="250" t="s">
        <v>131</v>
      </c>
      <c r="D60" s="251"/>
      <c r="E60" s="251"/>
      <c r="F60" s="251"/>
      <c r="G60" s="195"/>
      <c r="H60" s="82" t="s">
        <v>125</v>
      </c>
      <c r="I60" s="108"/>
      <c r="J60" s="63"/>
      <c r="K60" s="305" t="s">
        <v>207</v>
      </c>
      <c r="L60" s="306"/>
      <c r="M60" s="306"/>
      <c r="N60" s="306"/>
      <c r="O60" s="307"/>
      <c r="P60" s="103" t="s">
        <v>201</v>
      </c>
      <c r="Q60" s="107" t="s">
        <v>193</v>
      </c>
      <c r="R60" s="107" t="s">
        <v>46</v>
      </c>
      <c r="S60" s="35"/>
      <c r="T60" s="35"/>
      <c r="AE60" s="35"/>
      <c r="AF60" s="35"/>
      <c r="AG60" s="35"/>
    </row>
    <row r="61" spans="2:33" s="75" customFormat="1" ht="24" hidden="1" x14ac:dyDescent="0.15">
      <c r="B61" s="81" t="s">
        <v>207</v>
      </c>
      <c r="C61" s="250"/>
      <c r="D61" s="251"/>
      <c r="E61" s="251"/>
      <c r="F61" s="251"/>
      <c r="G61" s="195"/>
      <c r="H61" s="82" t="s">
        <v>217</v>
      </c>
      <c r="I61" s="83"/>
      <c r="J61" s="22"/>
      <c r="K61" s="304"/>
      <c r="L61" s="304"/>
      <c r="M61" s="304"/>
      <c r="N61" s="304"/>
      <c r="O61" s="304"/>
      <c r="P61" s="84"/>
      <c r="Q61" s="85"/>
      <c r="R61" s="86">
        <f>Q61*I60</f>
        <v>0</v>
      </c>
    </row>
    <row r="62" spans="2:33" ht="21" hidden="1" customHeight="1" x14ac:dyDescent="0.15">
      <c r="B62" s="102" t="s">
        <v>209</v>
      </c>
      <c r="C62" s="194"/>
      <c r="D62" s="195"/>
      <c r="E62" s="102" t="s">
        <v>210</v>
      </c>
      <c r="F62" s="194"/>
      <c r="G62" s="195"/>
      <c r="H62" s="82" t="s">
        <v>208</v>
      </c>
      <c r="I62" s="83"/>
      <c r="S62" s="35"/>
      <c r="T62" s="35"/>
      <c r="AE62" s="35"/>
      <c r="AG62" s="35"/>
    </row>
    <row r="63" spans="2:33" ht="17.25" customHeight="1" x14ac:dyDescent="0.15">
      <c r="C63" s="67"/>
      <c r="H63" s="19"/>
      <c r="K63" s="34"/>
      <c r="L63" s="34"/>
      <c r="M63" s="34"/>
      <c r="N63" s="30"/>
      <c r="O63" s="30"/>
      <c r="P63" s="30"/>
      <c r="S63" s="35"/>
      <c r="T63" s="35"/>
      <c r="AE63" s="35"/>
    </row>
    <row r="64" spans="2:33" ht="17.25" customHeight="1" x14ac:dyDescent="0.15">
      <c r="C64" s="67"/>
      <c r="K64" s="34"/>
      <c r="L64" s="34"/>
      <c r="M64" s="34"/>
      <c r="N64" s="30"/>
      <c r="O64" s="30"/>
      <c r="P64" s="30"/>
      <c r="Q64" s="19" t="s">
        <v>60</v>
      </c>
      <c r="R64" s="62">
        <f>SUM(R49:R61)</f>
        <v>0</v>
      </c>
      <c r="S64" s="35"/>
      <c r="T64" s="35"/>
      <c r="AE64" s="35"/>
    </row>
    <row r="65" spans="2:33" ht="14.25" customHeight="1" x14ac:dyDescent="0.15">
      <c r="B65" s="75"/>
      <c r="C65" s="75"/>
      <c r="D65" s="75"/>
      <c r="E65" s="75"/>
      <c r="F65" s="75"/>
      <c r="G65" s="75"/>
      <c r="H65" s="75"/>
      <c r="I65" s="75"/>
      <c r="J65" s="75"/>
      <c r="K65" s="75"/>
      <c r="L65" s="75"/>
      <c r="M65" s="75"/>
      <c r="N65" s="75"/>
      <c r="O65" s="75"/>
      <c r="P65" s="75"/>
      <c r="Q65" s="75"/>
      <c r="R65" s="75"/>
      <c r="S65" s="35"/>
      <c r="T65" s="35"/>
      <c r="AE65" s="35"/>
    </row>
    <row r="66" spans="2:33" ht="19.5" customHeight="1" x14ac:dyDescent="0.15">
      <c r="B66" s="365" t="s">
        <v>67</v>
      </c>
      <c r="C66" s="365"/>
      <c r="D66" s="365"/>
      <c r="E66" s="365"/>
      <c r="F66" s="365"/>
      <c r="P66" s="30"/>
      <c r="S66" s="35"/>
      <c r="T66" s="35"/>
      <c r="AE66" s="35"/>
    </row>
    <row r="67" spans="2:33" ht="17.25" customHeight="1" x14ac:dyDescent="0.15">
      <c r="B67" s="39" t="s">
        <v>191</v>
      </c>
      <c r="C67" s="38"/>
      <c r="D67" s="38"/>
      <c r="E67" s="38"/>
      <c r="F67" s="38"/>
      <c r="G67" s="38"/>
      <c r="K67" s="39" t="s">
        <v>32</v>
      </c>
      <c r="L67" s="38"/>
      <c r="M67" s="38"/>
      <c r="N67" s="38"/>
      <c r="O67" s="373" t="e">
        <f>IF(LarmStatus,"Minst ett av de obligatoriska kraven är inte ifyllda eller besvarde med Nej","")</f>
        <v>#REF!</v>
      </c>
      <c r="P67" s="373"/>
      <c r="Q67" s="373"/>
      <c r="R67" s="373"/>
      <c r="S67" s="35"/>
      <c r="T67" s="35"/>
      <c r="AE67" s="35"/>
    </row>
    <row r="68" spans="2:33" ht="17.25" customHeight="1" x14ac:dyDescent="0.15">
      <c r="B68" s="396" t="s">
        <v>215</v>
      </c>
      <c r="C68" s="396"/>
      <c r="D68" s="396"/>
      <c r="E68" s="396"/>
      <c r="F68" s="396"/>
      <c r="G68" s="396"/>
      <c r="H68" s="396"/>
      <c r="I68" s="396"/>
      <c r="K68" s="39"/>
      <c r="L68" s="38"/>
      <c r="M68" s="38"/>
      <c r="N68" s="38"/>
      <c r="O68" s="373"/>
      <c r="P68" s="373"/>
      <c r="Q68" s="373"/>
      <c r="R68" s="373"/>
      <c r="S68" s="58"/>
      <c r="T68" s="35"/>
      <c r="AE68" s="59" t="s">
        <v>51</v>
      </c>
      <c r="AF68" s="60" t="b">
        <f>IF(B70&lt;&gt;"Välj Tjänst",TRUE,FALSE)</f>
        <v>1</v>
      </c>
      <c r="AG68" s="22" t="b">
        <f>IF(AND(AF68,Q72&lt;&gt;"Ja"),TRUE,FALSE)</f>
        <v>1</v>
      </c>
    </row>
    <row r="69" spans="2:33" ht="17.25" customHeight="1" x14ac:dyDescent="0.15">
      <c r="B69" s="109"/>
      <c r="C69" s="61"/>
      <c r="D69" s="61"/>
      <c r="E69" s="61"/>
      <c r="F69" s="61"/>
      <c r="G69" s="61"/>
      <c r="H69" s="101"/>
      <c r="I69" s="61"/>
      <c r="K69" s="39"/>
      <c r="L69" s="38"/>
      <c r="M69" s="38"/>
      <c r="N69" s="38"/>
      <c r="O69" s="38"/>
      <c r="P69" s="38"/>
      <c r="Q69" s="38"/>
      <c r="R69" s="38"/>
      <c r="S69" s="58"/>
      <c r="T69" s="35"/>
      <c r="AE69" s="35"/>
      <c r="AF69" s="35"/>
    </row>
    <row r="70" spans="2:33" ht="22.5" customHeight="1" x14ac:dyDescent="0.15">
      <c r="B70" s="301" t="s">
        <v>293</v>
      </c>
      <c r="C70" s="302"/>
      <c r="D70" s="302"/>
      <c r="E70" s="302"/>
      <c r="F70" s="302"/>
      <c r="G70" s="302"/>
      <c r="H70" s="302"/>
      <c r="I70" s="303"/>
      <c r="K70" s="39"/>
      <c r="L70" s="38"/>
      <c r="M70" s="38"/>
      <c r="N70" s="38"/>
      <c r="O70" s="38"/>
      <c r="P70" s="38"/>
      <c r="Q70" s="38"/>
      <c r="R70" s="38"/>
      <c r="S70" s="35"/>
      <c r="T70" s="35"/>
      <c r="AE70" s="35"/>
      <c r="AF70" s="35"/>
    </row>
    <row r="71" spans="2:33" s="75" customFormat="1" ht="17.25" customHeight="1" x14ac:dyDescent="0.15">
      <c r="B71" s="235" t="s">
        <v>61</v>
      </c>
      <c r="C71" s="236"/>
      <c r="D71" s="236"/>
      <c r="E71" s="236"/>
      <c r="F71" s="236"/>
      <c r="G71" s="236"/>
      <c r="H71" s="236"/>
      <c r="I71" s="237"/>
      <c r="J71" s="22"/>
      <c r="K71" s="42" t="s">
        <v>32</v>
      </c>
      <c r="L71" s="42"/>
      <c r="M71" s="42"/>
      <c r="N71" s="42"/>
      <c r="O71" s="22"/>
      <c r="P71" s="38"/>
      <c r="Q71" s="43" t="s">
        <v>33</v>
      </c>
      <c r="R71" s="38"/>
    </row>
    <row r="72" spans="2:33" ht="19.5" customHeight="1" x14ac:dyDescent="0.15">
      <c r="B72" s="238" t="s">
        <v>305</v>
      </c>
      <c r="C72" s="239"/>
      <c r="D72" s="239"/>
      <c r="E72" s="239"/>
      <c r="F72" s="239"/>
      <c r="G72" s="239"/>
      <c r="H72" s="239"/>
      <c r="I72" s="240"/>
      <c r="K72" s="231" t="s">
        <v>35</v>
      </c>
      <c r="L72" s="231"/>
      <c r="M72" s="231"/>
      <c r="N72" s="231"/>
      <c r="O72" s="231"/>
      <c r="P72" s="231"/>
      <c r="Q72" s="125"/>
      <c r="R72" s="38"/>
      <c r="S72" s="35"/>
    </row>
    <row r="73" spans="2:33" ht="30.75" customHeight="1" x14ac:dyDescent="0.15">
      <c r="B73" s="241"/>
      <c r="C73" s="242"/>
      <c r="D73" s="242"/>
      <c r="E73" s="242"/>
      <c r="F73" s="242"/>
      <c r="G73" s="242"/>
      <c r="H73" s="242"/>
      <c r="I73" s="243"/>
      <c r="K73" s="379" t="s">
        <v>36</v>
      </c>
      <c r="L73" s="379"/>
      <c r="M73" s="379"/>
      <c r="N73" s="379"/>
      <c r="O73" s="379"/>
      <c r="P73" s="379"/>
      <c r="Q73" s="379"/>
      <c r="R73" s="38"/>
      <c r="S73" s="35"/>
      <c r="T73" s="35"/>
      <c r="AE73" s="35"/>
    </row>
    <row r="74" spans="2:33" ht="352.5" customHeight="1" x14ac:dyDescent="0.15">
      <c r="B74" s="244"/>
      <c r="C74" s="245"/>
      <c r="D74" s="245"/>
      <c r="E74" s="245"/>
      <c r="F74" s="245"/>
      <c r="G74" s="245"/>
      <c r="H74" s="245"/>
      <c r="I74" s="246"/>
      <c r="K74" s="379"/>
      <c r="L74" s="379"/>
      <c r="M74" s="379"/>
      <c r="N74" s="379"/>
      <c r="O74" s="379"/>
      <c r="P74" s="379"/>
      <c r="Q74" s="379"/>
      <c r="R74" s="38"/>
      <c r="S74" s="58"/>
      <c r="T74" s="35"/>
      <c r="AE74" s="59" t="s">
        <v>51</v>
      </c>
      <c r="AF74" s="60" t="e">
        <f>IF(#REF!&lt;&gt;"Välj Tjänst",TRUE,FALSE)</f>
        <v>#REF!</v>
      </c>
      <c r="AG74" s="22" t="e">
        <f>IF(AND(AF74,#REF!&lt;&gt;"Ja"),TRUE,FALSE)</f>
        <v>#REF!</v>
      </c>
    </row>
    <row r="75" spans="2:33" ht="17.25" customHeight="1" x14ac:dyDescent="0.15">
      <c r="B75" s="75"/>
      <c r="C75" s="75"/>
      <c r="D75" s="75"/>
      <c r="E75" s="75"/>
      <c r="F75" s="75"/>
      <c r="G75" s="75"/>
      <c r="H75" s="75"/>
      <c r="I75" s="75"/>
      <c r="J75" s="75"/>
      <c r="K75" s="75"/>
      <c r="L75" s="75"/>
      <c r="M75" s="75"/>
      <c r="N75" s="75"/>
      <c r="O75" s="75"/>
      <c r="P75" s="75"/>
      <c r="Q75" s="75"/>
      <c r="R75" s="75"/>
      <c r="S75" s="58"/>
      <c r="T75" s="35"/>
      <c r="AE75" s="35"/>
      <c r="AF75" s="35"/>
    </row>
    <row r="76" spans="2:33" ht="17.25" customHeight="1" x14ac:dyDescent="0.15">
      <c r="B76" s="75"/>
      <c r="C76" s="75"/>
      <c r="D76" s="75"/>
      <c r="E76" s="75"/>
      <c r="F76" s="75"/>
      <c r="G76" s="75"/>
      <c r="H76" s="75"/>
      <c r="I76" s="75"/>
      <c r="J76" s="75"/>
      <c r="K76" s="75"/>
      <c r="L76" s="75"/>
      <c r="M76" s="75"/>
      <c r="N76" s="75"/>
      <c r="O76" s="75"/>
      <c r="P76" s="75"/>
      <c r="Q76" s="75"/>
      <c r="R76" s="75"/>
      <c r="S76" s="58"/>
      <c r="T76" s="35"/>
      <c r="AE76" s="35"/>
      <c r="AF76" s="35"/>
    </row>
    <row r="77" spans="2:33" ht="17.25" hidden="1" customHeight="1" x14ac:dyDescent="0.15">
      <c r="B77" s="301" t="s">
        <v>192</v>
      </c>
      <c r="C77" s="302"/>
      <c r="D77" s="302"/>
      <c r="E77" s="302"/>
      <c r="F77" s="302"/>
      <c r="G77" s="302"/>
      <c r="H77" s="302"/>
      <c r="I77" s="303"/>
      <c r="K77" s="39"/>
      <c r="L77" s="38"/>
      <c r="M77" s="38"/>
      <c r="N77" s="38"/>
      <c r="O77" s="38"/>
      <c r="P77" s="38"/>
      <c r="Q77" s="38"/>
      <c r="R77" s="38"/>
      <c r="S77" s="35"/>
      <c r="T77" s="35"/>
      <c r="AE77" s="35"/>
      <c r="AF77" s="35"/>
    </row>
    <row r="78" spans="2:33" s="75" customFormat="1" ht="17.25" hidden="1" customHeight="1" x14ac:dyDescent="0.15">
      <c r="B78" s="235" t="s">
        <v>61</v>
      </c>
      <c r="C78" s="236"/>
      <c r="D78" s="236"/>
      <c r="E78" s="236"/>
      <c r="F78" s="236"/>
      <c r="G78" s="236"/>
      <c r="H78" s="236"/>
      <c r="I78" s="237"/>
      <c r="J78" s="22"/>
      <c r="K78" s="42" t="s">
        <v>32</v>
      </c>
      <c r="L78" s="42"/>
      <c r="M78" s="42"/>
      <c r="N78" s="42"/>
      <c r="O78" s="22"/>
      <c r="P78" s="38"/>
      <c r="Q78" s="43" t="s">
        <v>33</v>
      </c>
      <c r="R78" s="38"/>
    </row>
    <row r="79" spans="2:33" ht="19.5" hidden="1" customHeight="1" x14ac:dyDescent="0.15">
      <c r="B79" s="238"/>
      <c r="C79" s="239"/>
      <c r="D79" s="239"/>
      <c r="E79" s="239"/>
      <c r="F79" s="239"/>
      <c r="G79" s="239"/>
      <c r="H79" s="239"/>
      <c r="I79" s="240"/>
      <c r="K79" s="231" t="s">
        <v>35</v>
      </c>
      <c r="L79" s="231"/>
      <c r="M79" s="231"/>
      <c r="N79" s="231"/>
      <c r="O79" s="231"/>
      <c r="P79" s="231"/>
      <c r="Q79" s="125"/>
      <c r="R79" s="38"/>
      <c r="S79" s="35"/>
      <c r="T79" s="35"/>
      <c r="AE79" s="35"/>
    </row>
    <row r="80" spans="2:33" ht="17.25" hidden="1" customHeight="1" x14ac:dyDescent="0.15">
      <c r="B80" s="241"/>
      <c r="C80" s="242"/>
      <c r="D80" s="242"/>
      <c r="E80" s="242"/>
      <c r="F80" s="242"/>
      <c r="G80" s="242"/>
      <c r="H80" s="242"/>
      <c r="I80" s="243"/>
      <c r="K80" s="255" t="s">
        <v>36</v>
      </c>
      <c r="L80" s="256"/>
      <c r="M80" s="256"/>
      <c r="N80" s="256"/>
      <c r="O80" s="256"/>
      <c r="P80" s="256"/>
      <c r="Q80" s="257"/>
      <c r="R80" s="38"/>
      <c r="S80" s="35"/>
      <c r="T80" s="35"/>
      <c r="AE80" s="35"/>
    </row>
    <row r="81" spans="2:44" ht="17.25" hidden="1" customHeight="1" x14ac:dyDescent="0.15">
      <c r="B81" s="244"/>
      <c r="C81" s="245"/>
      <c r="D81" s="245"/>
      <c r="E81" s="245"/>
      <c r="F81" s="245"/>
      <c r="G81" s="245"/>
      <c r="H81" s="245"/>
      <c r="I81" s="246"/>
      <c r="K81" s="258"/>
      <c r="L81" s="259"/>
      <c r="M81" s="259"/>
      <c r="N81" s="259"/>
      <c r="O81" s="259"/>
      <c r="P81" s="259"/>
      <c r="Q81" s="260"/>
      <c r="R81" s="38"/>
      <c r="S81" s="58"/>
      <c r="T81" s="35"/>
      <c r="AE81" s="59" t="s">
        <v>51</v>
      </c>
      <c r="AF81" s="60" t="b">
        <f>IF(B83&lt;&gt;"Välj Tjänst",TRUE,FALSE)</f>
        <v>0</v>
      </c>
      <c r="AG81" s="22" t="b">
        <f>IF(AND(AF81,Q85&lt;&gt;"Ja"),TRUE,FALSE)</f>
        <v>0</v>
      </c>
    </row>
    <row r="82" spans="2:44" ht="17.25" hidden="1" customHeight="1" x14ac:dyDescent="0.15">
      <c r="B82" s="75"/>
      <c r="C82" s="75"/>
      <c r="D82" s="75"/>
      <c r="E82" s="75"/>
      <c r="F82" s="75"/>
      <c r="G82" s="75"/>
      <c r="H82" s="75"/>
      <c r="I82" s="75"/>
      <c r="J82" s="75"/>
      <c r="K82" s="75"/>
      <c r="L82" s="75"/>
      <c r="M82" s="75"/>
      <c r="N82" s="75"/>
      <c r="O82" s="75"/>
      <c r="P82" s="75"/>
      <c r="Q82" s="75"/>
      <c r="R82" s="75"/>
      <c r="S82" s="58"/>
      <c r="T82" s="35"/>
      <c r="U82" s="35"/>
      <c r="V82" s="35"/>
    </row>
    <row r="83" spans="2:44" ht="17.25" hidden="1" customHeight="1" x14ac:dyDescent="0.15">
      <c r="B83" s="301" t="s">
        <v>192</v>
      </c>
      <c r="C83" s="302"/>
      <c r="D83" s="302"/>
      <c r="E83" s="302"/>
      <c r="F83" s="302"/>
      <c r="G83" s="302"/>
      <c r="H83" s="302"/>
      <c r="I83" s="303"/>
      <c r="K83" s="39"/>
      <c r="L83" s="38"/>
      <c r="M83" s="38"/>
      <c r="N83" s="38"/>
      <c r="O83" s="38"/>
      <c r="P83" s="38"/>
      <c r="Q83" s="38"/>
      <c r="R83" s="38"/>
      <c r="S83" s="35"/>
      <c r="T83" s="35"/>
      <c r="U83" s="35"/>
      <c r="V83" s="35"/>
    </row>
    <row r="84" spans="2:44" s="75" customFormat="1" ht="29.25" hidden="1" customHeight="1" x14ac:dyDescent="0.15">
      <c r="B84" s="235" t="s">
        <v>61</v>
      </c>
      <c r="C84" s="236"/>
      <c r="D84" s="236"/>
      <c r="E84" s="236"/>
      <c r="F84" s="236"/>
      <c r="G84" s="236"/>
      <c r="H84" s="236"/>
      <c r="I84" s="237"/>
      <c r="J84" s="22"/>
      <c r="K84" s="42" t="s">
        <v>32</v>
      </c>
      <c r="L84" s="42"/>
      <c r="M84" s="42"/>
      <c r="N84" s="42"/>
      <c r="O84" s="22"/>
      <c r="P84" s="38"/>
      <c r="Q84" s="43" t="s">
        <v>33</v>
      </c>
      <c r="R84" s="38"/>
    </row>
    <row r="85" spans="2:44" s="38" customFormat="1" ht="23.25" hidden="1" customHeight="1" x14ac:dyDescent="0.15">
      <c r="B85" s="238"/>
      <c r="C85" s="239"/>
      <c r="D85" s="239"/>
      <c r="E85" s="239"/>
      <c r="F85" s="239"/>
      <c r="G85" s="239"/>
      <c r="H85" s="239"/>
      <c r="I85" s="240"/>
      <c r="J85" s="22"/>
      <c r="K85" s="231" t="s">
        <v>35</v>
      </c>
      <c r="L85" s="231"/>
      <c r="M85" s="231"/>
      <c r="N85" s="231"/>
      <c r="O85" s="231"/>
      <c r="P85" s="231"/>
      <c r="Q85" s="125"/>
      <c r="AF85" s="113"/>
      <c r="AG85" s="113"/>
      <c r="AH85" s="113"/>
      <c r="AI85" s="113"/>
      <c r="AJ85" s="113"/>
      <c r="AK85" s="113"/>
      <c r="AL85" s="113"/>
      <c r="AM85" s="113"/>
      <c r="AN85" s="113"/>
      <c r="AO85" s="113"/>
      <c r="AP85" s="113"/>
      <c r="AQ85" s="113"/>
      <c r="AR85" s="113"/>
    </row>
    <row r="86" spans="2:44" s="38" customFormat="1" ht="27" hidden="1" customHeight="1" x14ac:dyDescent="0.15">
      <c r="B86" s="241"/>
      <c r="C86" s="242"/>
      <c r="D86" s="242"/>
      <c r="E86" s="242"/>
      <c r="F86" s="242"/>
      <c r="G86" s="242"/>
      <c r="H86" s="242"/>
      <c r="I86" s="243"/>
      <c r="J86" s="22"/>
      <c r="K86" s="255" t="s">
        <v>36</v>
      </c>
      <c r="L86" s="256"/>
      <c r="M86" s="256"/>
      <c r="N86" s="256"/>
      <c r="O86" s="256"/>
      <c r="P86" s="256"/>
      <c r="Q86" s="257"/>
      <c r="AF86" s="113"/>
      <c r="AG86" s="113"/>
      <c r="AH86" s="113"/>
      <c r="AI86" s="113"/>
      <c r="AJ86" s="113"/>
      <c r="AK86" s="113"/>
      <c r="AL86" s="113"/>
      <c r="AM86" s="113"/>
      <c r="AN86" s="113"/>
      <c r="AO86" s="113"/>
      <c r="AP86" s="113"/>
      <c r="AQ86" s="113"/>
      <c r="AR86" s="113"/>
    </row>
    <row r="87" spans="2:44" s="21" customFormat="1" ht="12.75" hidden="1" customHeight="1" x14ac:dyDescent="0.15">
      <c r="B87" s="244"/>
      <c r="C87" s="245"/>
      <c r="D87" s="245"/>
      <c r="E87" s="245"/>
      <c r="F87" s="245"/>
      <c r="G87" s="245"/>
      <c r="H87" s="245"/>
      <c r="I87" s="246"/>
      <c r="J87" s="22"/>
      <c r="K87" s="258"/>
      <c r="L87" s="259"/>
      <c r="M87" s="259"/>
      <c r="N87" s="259"/>
      <c r="O87" s="259"/>
      <c r="P87" s="259"/>
      <c r="Q87" s="260"/>
      <c r="R87" s="38"/>
      <c r="AF87" s="115"/>
      <c r="AG87" s="115"/>
      <c r="AH87" s="115"/>
      <c r="AI87" s="115"/>
      <c r="AJ87" s="115"/>
      <c r="AK87" s="115"/>
      <c r="AL87" s="115"/>
      <c r="AM87" s="115"/>
      <c r="AN87" s="115"/>
      <c r="AO87" s="115"/>
      <c r="AP87" s="115"/>
      <c r="AQ87" s="115"/>
      <c r="AR87" s="115"/>
    </row>
    <row r="88" spans="2:44" s="21" customFormat="1" ht="15.75" customHeight="1" x14ac:dyDescent="0.15">
      <c r="B88" s="75"/>
      <c r="C88" s="75"/>
      <c r="D88" s="75"/>
      <c r="E88" s="75"/>
      <c r="F88" s="75"/>
      <c r="G88" s="75"/>
      <c r="H88" s="75"/>
      <c r="I88" s="75"/>
      <c r="J88" s="75"/>
      <c r="K88" s="75"/>
      <c r="L88" s="75"/>
      <c r="M88" s="75"/>
      <c r="N88" s="75"/>
      <c r="O88" s="75"/>
      <c r="P88" s="75"/>
      <c r="Q88" s="75"/>
      <c r="R88" s="75"/>
      <c r="AF88" s="115"/>
      <c r="AG88" s="115"/>
      <c r="AH88" s="115"/>
      <c r="AI88" s="115"/>
      <c r="AJ88" s="115"/>
      <c r="AK88" s="115"/>
      <c r="AL88" s="115"/>
      <c r="AM88" s="115"/>
      <c r="AN88" s="115"/>
      <c r="AO88" s="115"/>
      <c r="AP88" s="115"/>
      <c r="AQ88" s="115"/>
      <c r="AR88" s="115"/>
    </row>
    <row r="89" spans="2:44" s="21" customFormat="1" ht="27.75" customHeight="1" x14ac:dyDescent="0.15">
      <c r="B89" s="112" t="s">
        <v>57</v>
      </c>
      <c r="C89" s="38"/>
      <c r="D89" s="38"/>
      <c r="E89" s="38"/>
      <c r="F89" s="38"/>
      <c r="G89" s="38"/>
      <c r="H89" s="38"/>
      <c r="I89" s="38"/>
      <c r="J89" s="38"/>
      <c r="K89" s="38"/>
      <c r="L89" s="38"/>
      <c r="M89" s="38"/>
      <c r="N89" s="110"/>
      <c r="O89" s="38"/>
      <c r="P89" s="38"/>
      <c r="Q89" s="38"/>
      <c r="R89" s="38"/>
      <c r="S89" s="22"/>
      <c r="T89" s="22"/>
      <c r="AF89" s="115"/>
      <c r="AG89" s="115"/>
      <c r="AH89" s="115"/>
      <c r="AI89" s="115"/>
      <c r="AJ89" s="115"/>
      <c r="AK89" s="115"/>
      <c r="AL89" s="115"/>
      <c r="AM89" s="115"/>
      <c r="AN89" s="115"/>
      <c r="AO89" s="115"/>
      <c r="AP89" s="115"/>
      <c r="AQ89" s="115"/>
      <c r="AR89" s="115"/>
    </row>
    <row r="90" spans="2:44" ht="33.75" customHeight="1" x14ac:dyDescent="0.15">
      <c r="B90" s="209" t="s">
        <v>248</v>
      </c>
      <c r="C90" s="209"/>
      <c r="D90" s="209"/>
      <c r="E90" s="209"/>
      <c r="F90" s="209"/>
      <c r="G90" s="209"/>
      <c r="H90" s="209"/>
      <c r="I90" s="209"/>
      <c r="J90" s="209"/>
      <c r="K90" s="209"/>
      <c r="L90" s="209"/>
      <c r="M90" s="209"/>
      <c r="N90" s="210"/>
      <c r="O90" s="38"/>
      <c r="P90" s="114" t="s">
        <v>32</v>
      </c>
      <c r="Q90" s="38"/>
      <c r="R90" s="38"/>
      <c r="AE90" s="35"/>
      <c r="AF90" s="116"/>
      <c r="AG90" s="116"/>
      <c r="AH90" s="116"/>
      <c r="AI90" s="116"/>
      <c r="AJ90" s="116"/>
      <c r="AK90" s="116"/>
      <c r="AL90" s="116"/>
      <c r="AM90" s="116"/>
      <c r="AN90" s="116"/>
      <c r="AO90" s="116"/>
      <c r="AP90" s="116"/>
      <c r="AQ90" s="116"/>
      <c r="AR90" s="116"/>
    </row>
    <row r="91" spans="2:44" ht="17.25" customHeight="1" x14ac:dyDescent="0.15">
      <c r="B91" s="211" t="s">
        <v>225</v>
      </c>
      <c r="C91" s="211"/>
      <c r="D91" s="211"/>
      <c r="E91" s="203" t="s">
        <v>226</v>
      </c>
      <c r="F91" s="204"/>
      <c r="G91" s="204"/>
      <c r="H91" s="205"/>
      <c r="I91" s="263" t="s">
        <v>227</v>
      </c>
      <c r="K91" s="38"/>
      <c r="L91" s="38"/>
      <c r="M91" s="38"/>
      <c r="N91" s="38"/>
      <c r="O91" s="38"/>
      <c r="P91" s="21"/>
      <c r="Q91" s="21"/>
      <c r="R91" s="21"/>
      <c r="AE91" s="35"/>
      <c r="AF91" s="116"/>
      <c r="AG91" s="116"/>
      <c r="AH91" s="116"/>
      <c r="AI91" s="116"/>
      <c r="AJ91" s="116"/>
      <c r="AK91" s="116"/>
      <c r="AL91" s="116"/>
      <c r="AM91" s="116"/>
      <c r="AN91" s="116"/>
      <c r="AO91" s="116"/>
      <c r="AP91" s="116"/>
      <c r="AQ91" s="116"/>
      <c r="AR91" s="116"/>
    </row>
    <row r="92" spans="2:44" s="21" customFormat="1" ht="27" customHeight="1" x14ac:dyDescent="0.15">
      <c r="B92" s="211"/>
      <c r="C92" s="211"/>
      <c r="D92" s="211"/>
      <c r="E92" s="206"/>
      <c r="F92" s="207"/>
      <c r="G92" s="207"/>
      <c r="H92" s="208"/>
      <c r="I92" s="264"/>
      <c r="J92" s="22"/>
      <c r="K92" s="38"/>
      <c r="L92" s="38"/>
      <c r="M92" s="38"/>
      <c r="N92" s="38"/>
      <c r="O92" s="38"/>
      <c r="AF92" s="115"/>
      <c r="AG92" s="115"/>
      <c r="AH92" s="115"/>
      <c r="AI92" s="115"/>
      <c r="AJ92" s="115"/>
      <c r="AK92" s="115"/>
      <c r="AL92" s="115"/>
      <c r="AM92" s="115"/>
      <c r="AN92" s="115"/>
      <c r="AO92" s="115"/>
      <c r="AP92" s="115"/>
      <c r="AQ92" s="115"/>
      <c r="AR92" s="115"/>
    </row>
    <row r="93" spans="2:44" s="21" customFormat="1" ht="57" customHeight="1" x14ac:dyDescent="0.15">
      <c r="B93" s="211"/>
      <c r="C93" s="211"/>
      <c r="D93" s="211"/>
      <c r="E93" s="285" t="s">
        <v>272</v>
      </c>
      <c r="F93" s="286"/>
      <c r="G93" s="286"/>
      <c r="H93" s="287"/>
      <c r="I93" s="130">
        <v>0.4</v>
      </c>
      <c r="J93" s="22"/>
      <c r="K93" s="22"/>
      <c r="L93" s="22"/>
      <c r="M93" s="22"/>
      <c r="N93" s="22"/>
      <c r="O93" s="22"/>
      <c r="P93" s="22"/>
      <c r="Q93" s="22"/>
      <c r="R93" s="22"/>
      <c r="AF93" s="115"/>
      <c r="AG93" s="115"/>
      <c r="AH93" s="115"/>
      <c r="AI93" s="115"/>
      <c r="AJ93" s="115"/>
      <c r="AK93" s="115"/>
      <c r="AL93" s="115"/>
      <c r="AM93" s="115"/>
      <c r="AN93" s="115"/>
      <c r="AO93" s="115"/>
      <c r="AP93" s="115"/>
      <c r="AQ93" s="115"/>
      <c r="AR93" s="115"/>
    </row>
    <row r="94" spans="2:44" ht="12" customHeight="1" x14ac:dyDescent="0.15">
      <c r="E94" s="395"/>
      <c r="F94" s="395"/>
      <c r="G94" s="395"/>
      <c r="H94" s="395"/>
      <c r="I94" s="395"/>
      <c r="L94" s="38"/>
      <c r="M94" s="38"/>
      <c r="N94" s="38"/>
      <c r="O94" s="30"/>
      <c r="P94" s="38"/>
      <c r="Q94" s="38"/>
      <c r="Z94" s="35"/>
      <c r="AA94" s="35"/>
      <c r="AB94" s="35"/>
      <c r="AC94" s="35"/>
      <c r="AD94" s="35"/>
      <c r="AE94" s="21"/>
      <c r="AF94" s="115"/>
      <c r="AG94" s="115"/>
      <c r="AH94" s="115"/>
      <c r="AI94" s="116"/>
      <c r="AJ94" s="116"/>
      <c r="AK94" s="116"/>
      <c r="AL94" s="116"/>
      <c r="AM94" s="116"/>
      <c r="AN94" s="116"/>
      <c r="AO94" s="116"/>
      <c r="AP94" s="116"/>
      <c r="AQ94" s="116"/>
      <c r="AR94" s="116"/>
    </row>
    <row r="95" spans="2:44" ht="11.25" customHeight="1" x14ac:dyDescent="0.15">
      <c r="E95" s="395"/>
      <c r="F95" s="395"/>
      <c r="G95" s="395"/>
      <c r="H95" s="395"/>
      <c r="I95" s="395"/>
      <c r="K95" s="38"/>
      <c r="L95" s="38"/>
      <c r="M95" s="38"/>
      <c r="N95" s="38"/>
      <c r="O95" s="30"/>
      <c r="P95" s="38"/>
      <c r="Q95" s="38"/>
      <c r="AA95" s="117"/>
      <c r="AB95" s="35"/>
      <c r="AC95" s="35"/>
      <c r="AD95" s="35"/>
      <c r="AE95" s="21"/>
      <c r="AF95" s="115"/>
      <c r="AG95" s="115"/>
      <c r="AH95" s="115"/>
      <c r="AI95" s="116"/>
      <c r="AJ95" s="116"/>
      <c r="AK95" s="116"/>
      <c r="AL95" s="116"/>
      <c r="AM95" s="116"/>
      <c r="AN95" s="116"/>
      <c r="AO95" s="116"/>
      <c r="AP95" s="116"/>
      <c r="AQ95" s="116"/>
      <c r="AR95" s="116"/>
    </row>
    <row r="96" spans="2:44" ht="21" customHeight="1" x14ac:dyDescent="0.15">
      <c r="B96" s="399" t="s">
        <v>255</v>
      </c>
      <c r="C96" s="400"/>
      <c r="D96" s="400"/>
      <c r="E96" s="400"/>
      <c r="F96" s="400"/>
      <c r="G96" s="400"/>
      <c r="H96" s="401"/>
      <c r="I96" s="177" t="s">
        <v>227</v>
      </c>
      <c r="K96" s="268" t="str">
        <f>B96</f>
        <v>2. Bör-Krav</v>
      </c>
      <c r="L96" s="269"/>
      <c r="M96" s="269"/>
      <c r="N96" s="269"/>
      <c r="O96" s="269"/>
      <c r="P96" s="269"/>
      <c r="Q96" s="269"/>
      <c r="R96" s="270"/>
      <c r="AA96" s="119"/>
      <c r="AB96" s="35"/>
      <c r="AC96" s="35"/>
      <c r="AD96" s="35"/>
      <c r="AE96" s="21"/>
      <c r="AF96" s="115"/>
      <c r="AG96" s="115"/>
      <c r="AH96" s="115"/>
      <c r="AI96" s="116"/>
      <c r="AJ96" s="116"/>
      <c r="AK96" s="116"/>
      <c r="AL96" s="116"/>
      <c r="AM96" s="116"/>
      <c r="AN96" s="116"/>
      <c r="AO96" s="116"/>
      <c r="AP96" s="116"/>
      <c r="AQ96" s="116"/>
      <c r="AR96" s="116"/>
    </row>
    <row r="97" spans="2:44" ht="25.5" customHeight="1" x14ac:dyDescent="0.15">
      <c r="B97" s="366" t="s">
        <v>256</v>
      </c>
      <c r="C97" s="367"/>
      <c r="D97" s="367"/>
      <c r="E97" s="367"/>
      <c r="F97" s="367"/>
      <c r="G97" s="367"/>
      <c r="H97" s="368"/>
      <c r="I97" s="179">
        <v>0.6</v>
      </c>
      <c r="K97" s="271"/>
      <c r="L97" s="272"/>
      <c r="M97" s="272"/>
      <c r="N97" s="272"/>
      <c r="O97" s="272"/>
      <c r="P97" s="272"/>
      <c r="Q97" s="272"/>
      <c r="R97" s="273"/>
      <c r="AA97" s="119"/>
      <c r="AB97" s="35"/>
      <c r="AC97" s="35"/>
      <c r="AD97" s="35"/>
      <c r="AE97" s="21"/>
      <c r="AF97" s="115"/>
      <c r="AG97" s="115"/>
      <c r="AH97" s="115"/>
      <c r="AI97" s="116"/>
      <c r="AJ97" s="116"/>
      <c r="AK97" s="116"/>
      <c r="AL97" s="116"/>
      <c r="AM97" s="116"/>
      <c r="AN97" s="116"/>
      <c r="AO97" s="116"/>
      <c r="AP97" s="116"/>
      <c r="AQ97" s="116"/>
      <c r="AR97" s="116"/>
    </row>
    <row r="98" spans="2:44" ht="63" customHeight="1" x14ac:dyDescent="0.15">
      <c r="B98" s="216" t="s">
        <v>254</v>
      </c>
      <c r="C98" s="217"/>
      <c r="D98" s="217"/>
      <c r="E98" s="217"/>
      <c r="F98" s="218"/>
      <c r="G98" s="281" t="s">
        <v>228</v>
      </c>
      <c r="H98" s="281" t="s">
        <v>287</v>
      </c>
      <c r="I98" s="252" t="s">
        <v>229</v>
      </c>
      <c r="J98" s="254"/>
      <c r="K98" s="126" t="s">
        <v>230</v>
      </c>
      <c r="L98" s="212" t="s">
        <v>231</v>
      </c>
      <c r="M98" s="213"/>
      <c r="N98" s="342" t="s">
        <v>232</v>
      </c>
      <c r="O98" s="274" t="s">
        <v>233</v>
      </c>
      <c r="P98" s="275"/>
      <c r="Q98" s="276"/>
      <c r="R98" s="126" t="s">
        <v>234</v>
      </c>
      <c r="AA98" s="119"/>
      <c r="AB98" s="35"/>
      <c r="AC98" s="35"/>
      <c r="AD98" s="35"/>
      <c r="AE98" s="21"/>
      <c r="AF98" s="115"/>
      <c r="AG98" s="115"/>
      <c r="AH98" s="115"/>
      <c r="AI98" s="116"/>
      <c r="AJ98" s="116"/>
      <c r="AK98" s="116"/>
      <c r="AL98" s="116"/>
      <c r="AM98" s="116"/>
      <c r="AN98" s="116"/>
      <c r="AO98" s="116"/>
      <c r="AP98" s="116"/>
      <c r="AQ98" s="116"/>
      <c r="AR98" s="116"/>
    </row>
    <row r="99" spans="2:44" ht="9" customHeight="1" x14ac:dyDescent="0.15">
      <c r="B99" s="219"/>
      <c r="C99" s="220"/>
      <c r="D99" s="220"/>
      <c r="E99" s="220"/>
      <c r="F99" s="221"/>
      <c r="G99" s="282"/>
      <c r="H99" s="282"/>
      <c r="I99" s="253"/>
      <c r="J99" s="254"/>
      <c r="K99" s="127"/>
      <c r="L99" s="214"/>
      <c r="M99" s="215"/>
      <c r="N99" s="343"/>
      <c r="O99" s="277"/>
      <c r="P99" s="278"/>
      <c r="Q99" s="279"/>
      <c r="R99" s="127"/>
      <c r="AA99" s="119"/>
      <c r="AB99" s="35"/>
      <c r="AC99" s="35"/>
      <c r="AD99" s="35"/>
      <c r="AE99" s="21"/>
      <c r="AF99" s="115"/>
      <c r="AG99" s="115"/>
      <c r="AH99" s="115"/>
      <c r="AI99" s="116"/>
      <c r="AJ99" s="116"/>
      <c r="AK99" s="116"/>
      <c r="AL99" s="116"/>
      <c r="AM99" s="116"/>
      <c r="AN99" s="116"/>
      <c r="AO99" s="116"/>
      <c r="AP99" s="116"/>
      <c r="AQ99" s="116"/>
      <c r="AR99" s="116"/>
    </row>
    <row r="100" spans="2:44" ht="82.5" customHeight="1" x14ac:dyDescent="0.15">
      <c r="B100" s="250" t="s">
        <v>298</v>
      </c>
      <c r="C100" s="251"/>
      <c r="D100" s="251"/>
      <c r="E100" s="251"/>
      <c r="F100" s="195"/>
      <c r="G100" s="128">
        <v>15</v>
      </c>
      <c r="H100" s="192" t="s">
        <v>294</v>
      </c>
      <c r="I100" s="171" t="s">
        <v>269</v>
      </c>
      <c r="K100" s="131"/>
      <c r="L100" s="261"/>
      <c r="M100" s="262"/>
      <c r="N100" s="129"/>
      <c r="O100" s="247" t="s">
        <v>237</v>
      </c>
      <c r="P100" s="248"/>
      <c r="Q100" s="249"/>
      <c r="R100" s="118">
        <f>IF(I100="Nej",IF(K100="Ja",G100,0),N100)</f>
        <v>0</v>
      </c>
      <c r="AA100" s="119"/>
      <c r="AB100" s="35"/>
      <c r="AC100" s="35"/>
      <c r="AD100" s="35"/>
      <c r="AE100" s="21"/>
      <c r="AF100" s="115"/>
      <c r="AG100" s="115"/>
      <c r="AH100" s="115"/>
      <c r="AI100" s="116"/>
      <c r="AJ100" s="116"/>
      <c r="AK100" s="116"/>
      <c r="AL100" s="116"/>
      <c r="AM100" s="116"/>
      <c r="AN100" s="116"/>
      <c r="AO100" s="116"/>
      <c r="AP100" s="116"/>
      <c r="AQ100" s="116"/>
      <c r="AR100" s="116"/>
    </row>
    <row r="101" spans="2:44" ht="159" customHeight="1" x14ac:dyDescent="0.15">
      <c r="B101" s="250" t="s">
        <v>300</v>
      </c>
      <c r="C101" s="251"/>
      <c r="D101" s="251"/>
      <c r="E101" s="251"/>
      <c r="F101" s="195"/>
      <c r="G101" s="128">
        <v>15</v>
      </c>
      <c r="H101" s="192" t="s">
        <v>294</v>
      </c>
      <c r="I101" s="171" t="s">
        <v>269</v>
      </c>
      <c r="K101" s="131"/>
      <c r="L101" s="261"/>
      <c r="M101" s="262"/>
      <c r="N101" s="129"/>
      <c r="O101" s="247" t="s">
        <v>237</v>
      </c>
      <c r="P101" s="248"/>
      <c r="Q101" s="249"/>
      <c r="R101" s="118">
        <f>IF(I101="Nej",IF(K101="Ja",G101,0),N101)</f>
        <v>0</v>
      </c>
      <c r="T101" s="35"/>
      <c r="U101" s="35"/>
      <c r="V101" s="35"/>
      <c r="W101" s="35"/>
      <c r="X101" s="35"/>
      <c r="AA101" s="120"/>
      <c r="AB101" s="35"/>
      <c r="AC101" s="35"/>
      <c r="AD101" s="35"/>
      <c r="AE101" s="21"/>
      <c r="AF101" s="115"/>
      <c r="AG101" s="115"/>
      <c r="AH101" s="115"/>
      <c r="AI101" s="116"/>
      <c r="AJ101" s="116"/>
      <c r="AK101" s="116"/>
      <c r="AL101" s="116"/>
      <c r="AM101" s="116"/>
      <c r="AN101" s="116"/>
      <c r="AO101" s="116"/>
      <c r="AP101" s="116"/>
      <c r="AQ101" s="116"/>
      <c r="AR101" s="116"/>
    </row>
    <row r="102" spans="2:44" ht="63.75" customHeight="1" x14ac:dyDescent="0.15">
      <c r="B102" s="250" t="s">
        <v>295</v>
      </c>
      <c r="C102" s="251"/>
      <c r="D102" s="251"/>
      <c r="E102" s="251"/>
      <c r="F102" s="195"/>
      <c r="G102" s="128">
        <v>20</v>
      </c>
      <c r="H102" s="192" t="s">
        <v>286</v>
      </c>
      <c r="I102" s="171" t="s">
        <v>269</v>
      </c>
      <c r="K102" s="131"/>
      <c r="L102" s="261"/>
      <c r="M102" s="262"/>
      <c r="N102" s="129"/>
      <c r="O102" s="247" t="s">
        <v>237</v>
      </c>
      <c r="P102" s="248"/>
      <c r="Q102" s="249"/>
      <c r="R102" s="118">
        <f>IF(I102="Nej",IF(K102="Ja",G102,0),N102)</f>
        <v>0</v>
      </c>
      <c r="T102" s="35"/>
      <c r="U102" s="35"/>
      <c r="V102" s="35"/>
      <c r="W102" s="35"/>
      <c r="AA102" s="122"/>
      <c r="AB102" s="35"/>
      <c r="AC102" s="35"/>
      <c r="AD102" s="35"/>
      <c r="AE102" s="35"/>
      <c r="AF102" s="121"/>
      <c r="AG102" s="116"/>
      <c r="AH102" s="116"/>
      <c r="AI102" s="116"/>
      <c r="AJ102" s="116"/>
      <c r="AK102" s="116"/>
      <c r="AL102" s="116"/>
      <c r="AM102" s="116"/>
      <c r="AN102" s="116"/>
      <c r="AO102" s="116"/>
      <c r="AP102" s="116"/>
      <c r="AQ102" s="116"/>
      <c r="AR102" s="116"/>
    </row>
    <row r="103" spans="2:44" ht="68.25" customHeight="1" x14ac:dyDescent="0.15">
      <c r="B103" s="250" t="s">
        <v>299</v>
      </c>
      <c r="C103" s="251"/>
      <c r="D103" s="251"/>
      <c r="E103" s="251"/>
      <c r="F103" s="195"/>
      <c r="G103" s="128">
        <v>10</v>
      </c>
      <c r="H103" s="192" t="s">
        <v>296</v>
      </c>
      <c r="I103" s="171" t="s">
        <v>269</v>
      </c>
      <c r="K103" s="131"/>
      <c r="L103" s="261"/>
      <c r="M103" s="262"/>
      <c r="N103" s="129"/>
      <c r="O103" s="247" t="s">
        <v>237</v>
      </c>
      <c r="P103" s="248"/>
      <c r="Q103" s="249"/>
      <c r="R103" s="118">
        <f>IF(I103="Nej",IF(K103="Ja",G103,0),N103)</f>
        <v>0</v>
      </c>
      <c r="T103" s="35"/>
      <c r="U103" s="35"/>
      <c r="V103" s="35"/>
      <c r="W103" s="35"/>
      <c r="X103" s="35"/>
      <c r="Z103" s="122"/>
      <c r="AA103" s="122"/>
      <c r="AB103" s="35"/>
      <c r="AC103" s="35"/>
      <c r="AD103" s="35"/>
      <c r="AE103" s="35"/>
      <c r="AF103" s="121"/>
      <c r="AG103" s="116"/>
      <c r="AH103" s="116"/>
      <c r="AI103" s="116"/>
      <c r="AJ103" s="116"/>
      <c r="AK103" s="116"/>
      <c r="AL103" s="116"/>
      <c r="AM103" s="116"/>
      <c r="AN103" s="116"/>
      <c r="AO103" s="116"/>
      <c r="AP103" s="116"/>
      <c r="AQ103" s="116"/>
      <c r="AR103" s="116"/>
    </row>
    <row r="104" spans="2:44" ht="17.25" customHeight="1" x14ac:dyDescent="0.15">
      <c r="K104" s="38"/>
      <c r="L104" s="38"/>
      <c r="M104" s="38"/>
      <c r="N104" s="38"/>
      <c r="O104" s="30"/>
      <c r="P104" s="38"/>
      <c r="Q104" s="38"/>
      <c r="S104" s="18"/>
      <c r="T104" s="110"/>
      <c r="U104" s="18"/>
      <c r="V104" s="133"/>
      <c r="W104" s="134"/>
      <c r="X104" s="35"/>
      <c r="Y104" s="35"/>
      <c r="Z104" s="35"/>
      <c r="AA104" s="35"/>
      <c r="AF104" s="116"/>
      <c r="AG104" s="116"/>
      <c r="AH104" s="116"/>
      <c r="AI104" s="116"/>
      <c r="AJ104" s="116"/>
      <c r="AK104" s="116"/>
      <c r="AL104" s="116"/>
      <c r="AM104" s="116"/>
      <c r="AN104" s="116"/>
      <c r="AO104" s="116"/>
      <c r="AP104" s="116"/>
      <c r="AQ104" s="116"/>
      <c r="AR104" s="116"/>
    </row>
    <row r="105" spans="2:44" ht="17.25" hidden="1" customHeight="1" x14ac:dyDescent="0.15">
      <c r="B105" s="280" t="s">
        <v>223</v>
      </c>
      <c r="C105" s="280"/>
      <c r="D105" s="280"/>
      <c r="E105" s="247" t="s">
        <v>224</v>
      </c>
      <c r="F105" s="283"/>
      <c r="G105" s="283"/>
      <c r="H105" s="284"/>
      <c r="I105" s="111">
        <f>I93+I97</f>
        <v>1</v>
      </c>
      <c r="J105"/>
      <c r="K105"/>
      <c r="L105"/>
      <c r="M105"/>
      <c r="O105" s="30"/>
      <c r="P105" s="35"/>
      <c r="Q105" s="123" t="s">
        <v>235</v>
      </c>
      <c r="R105" s="124">
        <f>SUM(R100:R103)</f>
        <v>0</v>
      </c>
      <c r="S105" s="18"/>
      <c r="T105" s="110"/>
      <c r="U105" s="18"/>
      <c r="V105" s="133"/>
      <c r="W105" s="134"/>
      <c r="X105" s="35"/>
      <c r="Y105" s="35"/>
      <c r="Z105" s="35"/>
      <c r="AA105" s="35"/>
      <c r="AF105" s="116"/>
      <c r="AG105" s="116"/>
      <c r="AH105" s="116"/>
      <c r="AI105" s="116"/>
      <c r="AJ105" s="116"/>
      <c r="AK105" s="116"/>
      <c r="AL105" s="116"/>
      <c r="AM105" s="116"/>
      <c r="AN105" s="116"/>
      <c r="AO105" s="116"/>
      <c r="AP105" s="116"/>
      <c r="AQ105" s="116"/>
      <c r="AR105" s="116"/>
    </row>
    <row r="106" spans="2:44" ht="95.25" hidden="1" customHeight="1" x14ac:dyDescent="0.15">
      <c r="F106" s="63"/>
      <c r="J106"/>
      <c r="K106"/>
      <c r="L106"/>
      <c r="M106"/>
      <c r="N106" s="38"/>
      <c r="O106" s="30"/>
      <c r="P106" s="38"/>
      <c r="Q106" s="38"/>
      <c r="S106" s="35"/>
      <c r="T106" s="35"/>
      <c r="U106" s="35"/>
      <c r="V106" s="35"/>
      <c r="W106" s="35"/>
      <c r="X106" s="35"/>
      <c r="Y106" s="35"/>
      <c r="Z106" s="35"/>
      <c r="AA106" s="35"/>
      <c r="AB106" s="35"/>
      <c r="AC106" s="35"/>
      <c r="AD106" s="35"/>
      <c r="AE106" s="35"/>
      <c r="AF106" s="35"/>
      <c r="AG106" s="35"/>
      <c r="AH106" s="35"/>
    </row>
    <row r="107" spans="2:44" ht="17.25" hidden="1" customHeight="1" x14ac:dyDescent="0.15">
      <c r="B107" s="112" t="s">
        <v>238</v>
      </c>
      <c r="K107" s="38"/>
      <c r="L107" s="38"/>
      <c r="M107" s="132"/>
      <c r="N107" s="132"/>
      <c r="O107" s="30"/>
      <c r="P107" s="33"/>
      <c r="Q107" s="132"/>
      <c r="S107" s="18"/>
      <c r="T107" s="110"/>
      <c r="U107" s="18"/>
      <c r="V107" s="133"/>
      <c r="W107" s="134"/>
      <c r="X107" s="35"/>
      <c r="Y107" s="35"/>
      <c r="Z107" s="35"/>
      <c r="AA107" s="35"/>
      <c r="AF107" s="116"/>
      <c r="AG107" s="116"/>
      <c r="AH107" s="116"/>
      <c r="AI107" s="116"/>
      <c r="AJ107" s="116"/>
      <c r="AK107" s="116"/>
      <c r="AL107" s="116"/>
      <c r="AM107" s="116"/>
      <c r="AN107" s="116"/>
      <c r="AO107" s="116"/>
      <c r="AP107" s="116"/>
      <c r="AQ107" s="116"/>
      <c r="AR107" s="116"/>
    </row>
    <row r="108" spans="2:44" ht="17.25" hidden="1" customHeight="1" x14ac:dyDescent="0.15">
      <c r="B108" s="39" t="s">
        <v>239</v>
      </c>
      <c r="C108" s="38"/>
      <c r="D108" s="38"/>
      <c r="E108" s="38"/>
      <c r="F108" s="38"/>
      <c r="G108" s="38"/>
      <c r="H108" s="38"/>
      <c r="I108" s="38"/>
      <c r="J108" s="18"/>
      <c r="O108" s="30"/>
      <c r="P108" s="112"/>
      <c r="Q108" s="30"/>
      <c r="R108" s="18"/>
      <c r="S108" s="18"/>
      <c r="T108" s="110"/>
      <c r="U108" s="18"/>
      <c r="V108" s="133"/>
      <c r="W108" s="134"/>
      <c r="X108" s="35"/>
      <c r="Y108" s="35"/>
      <c r="Z108" s="35"/>
      <c r="AA108" s="35"/>
      <c r="AF108" s="116"/>
      <c r="AG108" s="116"/>
      <c r="AH108" s="116"/>
      <c r="AI108" s="116"/>
      <c r="AJ108" s="116"/>
      <c r="AK108" s="116"/>
      <c r="AL108" s="116"/>
      <c r="AM108" s="116"/>
      <c r="AN108" s="116"/>
      <c r="AO108" s="116"/>
      <c r="AP108" s="116"/>
      <c r="AQ108" s="116"/>
      <c r="AR108" s="116"/>
    </row>
    <row r="109" spans="2:44" ht="27" customHeight="1" x14ac:dyDescent="0.15">
      <c r="B109" s="329" t="s">
        <v>249</v>
      </c>
      <c r="C109" s="393"/>
      <c r="D109" s="393"/>
      <c r="E109" s="393"/>
      <c r="F109" s="393"/>
      <c r="G109" s="393"/>
      <c r="H109" s="393"/>
      <c r="I109" s="394"/>
      <c r="J109" s="18"/>
      <c r="K109" s="63"/>
      <c r="L109" s="63"/>
      <c r="M109" s="63"/>
      <c r="N109" s="63"/>
      <c r="O109" s="172"/>
      <c r="P109" s="112"/>
      <c r="Q109" s="30"/>
      <c r="R109" s="18"/>
      <c r="S109" s="136"/>
      <c r="T109" s="137"/>
      <c r="U109" s="136"/>
      <c r="V109" s="138"/>
      <c r="W109" s="139"/>
      <c r="X109" s="140"/>
      <c r="Y109" s="140"/>
      <c r="Z109" s="140"/>
      <c r="AA109" s="140"/>
      <c r="AB109" s="30"/>
      <c r="AC109" s="30"/>
      <c r="AF109" s="116"/>
      <c r="AG109" s="116"/>
      <c r="AH109" s="116"/>
      <c r="AI109" s="116"/>
      <c r="AJ109" s="116"/>
      <c r="AK109" s="116"/>
      <c r="AL109" s="116"/>
      <c r="AM109" s="116"/>
      <c r="AN109" s="116"/>
      <c r="AO109" s="116"/>
      <c r="AP109" s="116"/>
      <c r="AQ109" s="116"/>
      <c r="AR109" s="116"/>
    </row>
    <row r="110" spans="2:44" ht="52.5" customHeight="1" x14ac:dyDescent="0.15">
      <c r="B110" s="265" t="s">
        <v>250</v>
      </c>
      <c r="C110" s="266"/>
      <c r="D110" s="266"/>
      <c r="E110" s="266"/>
      <c r="F110" s="266"/>
      <c r="G110" s="266"/>
      <c r="H110" s="266"/>
      <c r="I110" s="267"/>
      <c r="J110" s="170"/>
      <c r="K110" s="424"/>
      <c r="L110" s="424"/>
      <c r="M110" s="424"/>
      <c r="N110" s="424"/>
      <c r="O110" s="424"/>
      <c r="P110" s="18"/>
      <c r="Q110" s="30"/>
      <c r="S110" s="183"/>
      <c r="T110" s="183"/>
      <c r="U110" s="417"/>
      <c r="V110" s="418"/>
      <c r="W110" s="418"/>
      <c r="X110" s="418"/>
      <c r="Y110" s="418"/>
      <c r="Z110" s="419"/>
      <c r="AA110" s="141"/>
      <c r="AB110" s="142"/>
      <c r="AC110" s="30"/>
      <c r="AF110" s="116"/>
      <c r="AG110" s="116"/>
      <c r="AH110" s="116"/>
      <c r="AI110" s="116"/>
      <c r="AJ110" s="116"/>
      <c r="AK110" s="116"/>
      <c r="AL110" s="116"/>
      <c r="AM110" s="116"/>
      <c r="AN110" s="116"/>
      <c r="AO110" s="116"/>
      <c r="AP110" s="116"/>
      <c r="AQ110" s="116"/>
      <c r="AR110" s="116"/>
    </row>
    <row r="111" spans="2:44" ht="20.25" customHeight="1" x14ac:dyDescent="0.15">
      <c r="B111" s="341" t="s">
        <v>251</v>
      </c>
      <c r="C111" s="341"/>
      <c r="D111" s="341"/>
      <c r="E111" s="341"/>
      <c r="F111" s="341"/>
      <c r="G111" s="341"/>
      <c r="H111" s="341"/>
      <c r="I111" s="174" t="s">
        <v>258</v>
      </c>
      <c r="J111" s="18"/>
      <c r="O111" s="30"/>
      <c r="P111" s="112"/>
      <c r="Q111" s="30"/>
      <c r="R111" s="18"/>
      <c r="S111" s="143"/>
      <c r="T111" s="143"/>
      <c r="U111" s="422"/>
      <c r="V111" s="423"/>
      <c r="W111" s="423"/>
      <c r="X111" s="423"/>
      <c r="Y111" s="144"/>
      <c r="Z111" s="145"/>
      <c r="AA111" s="143"/>
      <c r="AB111" s="146"/>
      <c r="AC111" s="411"/>
      <c r="AF111" s="116"/>
      <c r="AG111" s="116"/>
      <c r="AH111" s="116"/>
      <c r="AI111" s="116"/>
      <c r="AJ111" s="116"/>
      <c r="AK111" s="116"/>
      <c r="AL111" s="116"/>
      <c r="AM111" s="116"/>
      <c r="AN111" s="116"/>
      <c r="AO111" s="116"/>
      <c r="AP111" s="116"/>
      <c r="AQ111" s="116"/>
      <c r="AR111" s="116"/>
    </row>
    <row r="112" spans="2:44" ht="17.25" customHeight="1" x14ac:dyDescent="0.15">
      <c r="B112" s="39"/>
      <c r="C112" s="38"/>
      <c r="D112" s="38"/>
      <c r="E112" s="38"/>
      <c r="F112" s="38"/>
      <c r="G112" s="38"/>
      <c r="H112" s="38"/>
      <c r="I112" s="38"/>
      <c r="J112" s="18"/>
      <c r="O112" s="30"/>
      <c r="P112" s="112"/>
      <c r="Q112" s="30"/>
      <c r="R112" s="18"/>
      <c r="S112" s="148"/>
      <c r="T112" s="148"/>
      <c r="U112" s="414"/>
      <c r="V112" s="415"/>
      <c r="W112" s="415"/>
      <c r="X112" s="415"/>
      <c r="Y112" s="144"/>
      <c r="Z112" s="145"/>
      <c r="AA112" s="55"/>
      <c r="AB112" s="146"/>
      <c r="AC112" s="412"/>
      <c r="AF112" s="116"/>
      <c r="AG112" s="116"/>
      <c r="AH112" s="116"/>
      <c r="AI112" s="116"/>
      <c r="AJ112" s="116"/>
      <c r="AK112" s="116"/>
      <c r="AL112" s="116"/>
      <c r="AM112" s="116"/>
      <c r="AN112" s="116"/>
      <c r="AO112" s="116"/>
      <c r="AP112" s="116"/>
      <c r="AQ112" s="116"/>
      <c r="AR112" s="116"/>
    </row>
    <row r="113" spans="2:44" ht="21.75" customHeight="1" x14ac:dyDescent="0.15">
      <c r="B113" s="329" t="s">
        <v>240</v>
      </c>
      <c r="C113" s="330"/>
      <c r="D113" s="330"/>
      <c r="E113" s="330"/>
      <c r="F113" s="330"/>
      <c r="G113" s="330"/>
      <c r="H113" s="330"/>
      <c r="I113" s="331"/>
      <c r="J113" s="18"/>
      <c r="O113" s="30"/>
      <c r="P113" s="409" t="s">
        <v>241</v>
      </c>
      <c r="Q113" s="410"/>
      <c r="R113" s="135"/>
      <c r="S113" s="30"/>
      <c r="T113" s="30"/>
      <c r="U113" s="414"/>
      <c r="V113" s="415"/>
      <c r="W113" s="415"/>
      <c r="X113" s="415"/>
      <c r="Y113" s="144"/>
      <c r="Z113" s="145"/>
      <c r="AA113" s="55"/>
      <c r="AB113" s="146"/>
      <c r="AC113" s="150"/>
      <c r="AF113" s="116"/>
      <c r="AG113" s="116"/>
      <c r="AH113" s="116"/>
      <c r="AI113" s="116"/>
      <c r="AJ113" s="116"/>
      <c r="AK113" s="116"/>
      <c r="AL113" s="116"/>
      <c r="AM113" s="116"/>
      <c r="AN113" s="116"/>
      <c r="AO113" s="116"/>
      <c r="AP113" s="116"/>
      <c r="AQ113" s="116"/>
      <c r="AR113" s="116"/>
    </row>
    <row r="114" spans="2:44" ht="26.25" customHeight="1" x14ac:dyDescent="0.15">
      <c r="B114" s="332" t="s">
        <v>273</v>
      </c>
      <c r="C114" s="333"/>
      <c r="D114" s="333"/>
      <c r="E114" s="333"/>
      <c r="F114" s="333"/>
      <c r="G114" s="333"/>
      <c r="H114" s="333"/>
      <c r="I114" s="334"/>
      <c r="J114" s="18"/>
      <c r="O114" s="30"/>
      <c r="P114" s="407" t="s">
        <v>242</v>
      </c>
      <c r="Q114" s="408"/>
      <c r="R114" s="183"/>
      <c r="S114" s="154"/>
      <c r="T114" s="30"/>
      <c r="U114" s="416"/>
      <c r="V114" s="404"/>
      <c r="W114" s="404"/>
      <c r="X114" s="404"/>
      <c r="Y114" s="144"/>
      <c r="Z114" s="145"/>
      <c r="AA114" s="55"/>
      <c r="AB114" s="146"/>
      <c r="AC114" s="155"/>
      <c r="AF114" s="116"/>
      <c r="AG114" s="116"/>
      <c r="AH114" s="116"/>
      <c r="AI114" s="116"/>
      <c r="AJ114" s="116"/>
      <c r="AK114" s="116"/>
      <c r="AL114" s="116"/>
      <c r="AM114" s="116"/>
      <c r="AN114" s="116"/>
      <c r="AO114" s="116"/>
      <c r="AP114" s="116"/>
      <c r="AQ114" s="116"/>
      <c r="AR114" s="116"/>
    </row>
    <row r="115" spans="2:44" ht="24.75" customHeight="1" x14ac:dyDescent="0.15">
      <c r="B115" s="335"/>
      <c r="C115" s="336"/>
      <c r="D115" s="336"/>
      <c r="E115" s="336"/>
      <c r="F115" s="336"/>
      <c r="G115" s="336"/>
      <c r="H115" s="336"/>
      <c r="I115" s="337"/>
      <c r="J115" s="18"/>
      <c r="O115" s="30"/>
      <c r="P115" s="420" t="s">
        <v>243</v>
      </c>
      <c r="Q115" s="421"/>
      <c r="R115" s="143"/>
      <c r="S115" s="55"/>
      <c r="T115" s="55"/>
      <c r="U115" s="156"/>
      <c r="V115" s="30"/>
      <c r="W115" s="30"/>
      <c r="X115" s="55"/>
      <c r="Y115" s="30"/>
      <c r="Z115" s="147"/>
      <c r="AA115" s="18"/>
      <c r="AB115" s="18"/>
      <c r="AC115" s="157"/>
      <c r="AF115" s="116"/>
      <c r="AG115" s="116"/>
      <c r="AH115" s="116"/>
      <c r="AI115" s="116"/>
      <c r="AJ115" s="116"/>
      <c r="AK115" s="116"/>
      <c r="AL115" s="116"/>
      <c r="AM115" s="116"/>
      <c r="AN115" s="116"/>
      <c r="AO115" s="116"/>
      <c r="AP115" s="116"/>
      <c r="AQ115" s="116"/>
      <c r="AR115" s="116"/>
    </row>
    <row r="116" spans="2:44" ht="17.25" customHeight="1" x14ac:dyDescent="0.15">
      <c r="B116" s="335"/>
      <c r="C116" s="336"/>
      <c r="D116" s="336"/>
      <c r="E116" s="336"/>
      <c r="F116" s="336"/>
      <c r="G116" s="336"/>
      <c r="H116" s="336"/>
      <c r="I116" s="337"/>
      <c r="J116" s="18"/>
      <c r="O116" s="30"/>
      <c r="P116" s="405" t="str">
        <f>B96</f>
        <v>2. Bör-Krav</v>
      </c>
      <c r="Q116" s="406"/>
      <c r="R116" s="413"/>
      <c r="S116" s="55"/>
      <c r="T116" s="55"/>
      <c r="U116" s="159"/>
      <c r="V116" s="55"/>
      <c r="W116" s="55"/>
      <c r="X116" s="150"/>
      <c r="Y116" s="30"/>
      <c r="Z116" s="147"/>
      <c r="AA116" s="30"/>
      <c r="AB116" s="18"/>
      <c r="AC116" s="30"/>
      <c r="AF116" s="116"/>
      <c r="AG116" s="116"/>
      <c r="AH116" s="116"/>
      <c r="AI116" s="116"/>
      <c r="AJ116" s="116"/>
      <c r="AK116" s="116"/>
      <c r="AL116" s="116"/>
      <c r="AM116" s="116"/>
      <c r="AN116" s="116"/>
      <c r="AO116" s="116"/>
      <c r="AP116" s="116"/>
      <c r="AQ116" s="116"/>
      <c r="AR116" s="116"/>
    </row>
    <row r="117" spans="2:44" ht="116" customHeight="1" x14ac:dyDescent="0.15">
      <c r="B117" s="335"/>
      <c r="C117" s="336"/>
      <c r="D117" s="336"/>
      <c r="E117" s="336"/>
      <c r="F117" s="336"/>
      <c r="G117" s="336"/>
      <c r="H117" s="336"/>
      <c r="I117" s="337"/>
      <c r="J117" s="149"/>
      <c r="O117" s="30"/>
      <c r="P117" s="405"/>
      <c r="Q117" s="406"/>
      <c r="R117" s="413"/>
      <c r="S117" s="163"/>
      <c r="T117" s="164"/>
      <c r="U117" s="402"/>
      <c r="V117" s="403"/>
      <c r="W117" s="404"/>
      <c r="X117" s="404"/>
      <c r="Y117" s="165"/>
      <c r="Z117" s="166"/>
      <c r="AA117" s="167"/>
      <c r="AB117" s="18"/>
      <c r="AC117" s="30"/>
      <c r="AF117" s="116"/>
      <c r="AG117" s="116"/>
      <c r="AH117" s="116"/>
      <c r="AI117" s="116"/>
      <c r="AJ117" s="116"/>
      <c r="AK117" s="116"/>
      <c r="AL117" s="116"/>
      <c r="AM117" s="116"/>
      <c r="AN117" s="116"/>
      <c r="AO117" s="116"/>
      <c r="AP117" s="116"/>
      <c r="AQ117" s="116"/>
      <c r="AR117" s="116"/>
    </row>
    <row r="118" spans="2:44" customFormat="1" ht="29.25" customHeight="1" x14ac:dyDescent="0.15">
      <c r="B118" s="335"/>
      <c r="C118" s="336"/>
      <c r="D118" s="336"/>
      <c r="E118" s="336"/>
      <c r="F118" s="336"/>
      <c r="G118" s="336"/>
      <c r="H118" s="336"/>
      <c r="I118" s="337"/>
      <c r="J118" s="18"/>
      <c r="K118" s="22"/>
      <c r="L118" s="426"/>
      <c r="M118" s="426"/>
      <c r="N118" s="22"/>
      <c r="O118" s="30"/>
      <c r="P118" s="151">
        <f>R105</f>
        <v>0</v>
      </c>
      <c r="Q118" s="152">
        <f>I97</f>
        <v>0.6</v>
      </c>
      <c r="R118" s="153"/>
    </row>
    <row r="119" spans="2:44" ht="21" customHeight="1" x14ac:dyDescent="0.15">
      <c r="B119" s="335"/>
      <c r="C119" s="336"/>
      <c r="D119" s="336"/>
      <c r="E119" s="336"/>
      <c r="F119" s="336"/>
      <c r="G119" s="336"/>
      <c r="H119" s="336"/>
      <c r="I119" s="337"/>
      <c r="J119" s="18"/>
      <c r="L119" s="425"/>
      <c r="M119" s="425"/>
      <c r="N119" s="425"/>
      <c r="O119" s="30"/>
      <c r="P119" s="405" t="s">
        <v>244</v>
      </c>
      <c r="Q119" s="406"/>
      <c r="R119" s="415"/>
      <c r="S119" s="35"/>
      <c r="T119" s="35"/>
      <c r="U119" s="35"/>
      <c r="W119" s="35"/>
    </row>
    <row r="120" spans="2:44" ht="19.5" customHeight="1" x14ac:dyDescent="0.15">
      <c r="B120" s="335"/>
      <c r="C120" s="336"/>
      <c r="D120" s="336"/>
      <c r="E120" s="336"/>
      <c r="F120" s="336"/>
      <c r="G120" s="336"/>
      <c r="H120" s="336"/>
      <c r="I120" s="337"/>
      <c r="J120" s="158"/>
      <c r="O120" s="30"/>
      <c r="P120" s="405"/>
      <c r="Q120" s="406"/>
      <c r="R120" s="415"/>
      <c r="U120" s="35"/>
      <c r="V120" s="35"/>
      <c r="W120" s="35"/>
    </row>
    <row r="121" spans="2:44" ht="12.75" customHeight="1" x14ac:dyDescent="0.15">
      <c r="B121" s="338"/>
      <c r="C121" s="339"/>
      <c r="D121" s="339"/>
      <c r="E121" s="339"/>
      <c r="F121" s="339"/>
      <c r="G121" s="339"/>
      <c r="H121" s="339"/>
      <c r="I121" s="340"/>
      <c r="J121" s="158"/>
      <c r="O121" s="30"/>
      <c r="P121" s="160">
        <f>R64</f>
        <v>0</v>
      </c>
      <c r="Q121" s="161">
        <f>I93</f>
        <v>0.4</v>
      </c>
      <c r="R121" s="162"/>
      <c r="U121" s="35"/>
      <c r="AF121" s="60" t="b">
        <f>IF(COUNTA(B126:I128)&gt;0,TRUE,FALSE)</f>
        <v>0</v>
      </c>
      <c r="AG121" s="22" t="b">
        <f>IF(AND(AF121,O125&lt;&gt;"Ja"),TRUE,FALSE)</f>
        <v>0</v>
      </c>
    </row>
    <row r="122" spans="2:44" ht="19.5" customHeight="1" x14ac:dyDescent="0.15">
      <c r="B122"/>
      <c r="C122"/>
      <c r="D122"/>
      <c r="E122"/>
      <c r="F122"/>
      <c r="G122"/>
      <c r="H122"/>
      <c r="I122"/>
      <c r="J122"/>
      <c r="K122"/>
      <c r="L122"/>
      <c r="M122"/>
      <c r="N122"/>
      <c r="O122"/>
      <c r="P122"/>
      <c r="Q122"/>
      <c r="R122"/>
      <c r="U122" s="35"/>
      <c r="AF122" s="35"/>
      <c r="AG122" s="35"/>
    </row>
    <row r="123" spans="2:44" ht="19.5" customHeight="1" x14ac:dyDescent="0.15">
      <c r="B123" s="365" t="s">
        <v>82</v>
      </c>
      <c r="C123" s="365"/>
      <c r="D123" s="365"/>
      <c r="E123" s="365"/>
      <c r="F123" s="365"/>
      <c r="P123" s="30"/>
      <c r="U123" s="35"/>
      <c r="AF123" s="35"/>
      <c r="AG123" s="35"/>
    </row>
    <row r="124" spans="2:44" ht="19.5" customHeight="1" x14ac:dyDescent="0.15">
      <c r="B124" s="39" t="s">
        <v>48</v>
      </c>
      <c r="C124" s="38"/>
      <c r="D124" s="38"/>
      <c r="E124" s="38"/>
      <c r="F124" s="38"/>
      <c r="G124" s="38"/>
      <c r="K124" s="39" t="s">
        <v>48</v>
      </c>
      <c r="L124" s="38"/>
      <c r="M124" s="38"/>
      <c r="N124" s="38"/>
      <c r="O124" s="38"/>
      <c r="P124" s="40"/>
      <c r="U124" s="35"/>
      <c r="AF124" s="35"/>
      <c r="AG124" s="35"/>
    </row>
    <row r="125" spans="2:44" ht="19.5" customHeight="1" x14ac:dyDescent="0.15">
      <c r="B125" s="288" t="s">
        <v>197</v>
      </c>
      <c r="C125" s="288"/>
      <c r="D125" s="288"/>
      <c r="E125" s="288"/>
      <c r="F125" s="288"/>
      <c r="G125" s="288"/>
      <c r="H125" s="288"/>
      <c r="I125" s="288"/>
      <c r="K125" s="231" t="s">
        <v>37</v>
      </c>
      <c r="L125" s="231"/>
      <c r="M125" s="231"/>
      <c r="N125" s="231"/>
      <c r="O125" s="173"/>
      <c r="P125" s="40"/>
      <c r="S125" s="35"/>
      <c r="T125" s="35"/>
      <c r="U125" s="35"/>
      <c r="AF125" s="35"/>
      <c r="AG125" s="35"/>
    </row>
    <row r="126" spans="2:44" ht="19.5" customHeight="1" x14ac:dyDescent="0.15">
      <c r="B126" s="230"/>
      <c r="C126" s="230"/>
      <c r="D126" s="230"/>
      <c r="E126" s="230"/>
      <c r="F126" s="230"/>
      <c r="G126" s="230"/>
      <c r="H126" s="230"/>
      <c r="I126" s="230"/>
      <c r="K126" s="38"/>
      <c r="L126" s="38"/>
      <c r="M126" s="38"/>
      <c r="N126" s="38"/>
      <c r="O126" s="38"/>
      <c r="P126" s="38"/>
      <c r="U126" s="35"/>
      <c r="AF126" s="35"/>
      <c r="AG126" s="35"/>
    </row>
    <row r="127" spans="2:44" ht="19.5" customHeight="1" x14ac:dyDescent="0.15">
      <c r="B127" s="230"/>
      <c r="C127" s="230"/>
      <c r="D127" s="230"/>
      <c r="E127" s="230"/>
      <c r="F127" s="230"/>
      <c r="G127" s="230"/>
      <c r="H127" s="230"/>
      <c r="I127" s="230"/>
      <c r="K127" s="38"/>
      <c r="L127" s="38"/>
      <c r="M127" s="38"/>
      <c r="N127" s="38"/>
      <c r="O127" s="38"/>
      <c r="P127" s="38"/>
      <c r="U127" s="35"/>
      <c r="AF127" s="60" t="b">
        <f>IF(COUNTA(B132:I134)&gt;0,TRUE,FALSE)</f>
        <v>1</v>
      </c>
      <c r="AG127" s="22" t="b">
        <f>IF(AND(AF127,O131&lt;&gt;"Ja"),TRUE,FALSE)</f>
        <v>1</v>
      </c>
    </row>
    <row r="128" spans="2:44" ht="19.5" customHeight="1" x14ac:dyDescent="0.15">
      <c r="B128" s="230"/>
      <c r="C128" s="230"/>
      <c r="D128" s="230"/>
      <c r="E128" s="230"/>
      <c r="F128" s="230"/>
      <c r="G128" s="230"/>
      <c r="H128" s="230"/>
      <c r="I128" s="230"/>
      <c r="K128" s="38"/>
      <c r="L128" s="38"/>
      <c r="M128" s="38"/>
      <c r="N128" s="38"/>
      <c r="O128" s="38"/>
      <c r="P128" s="38"/>
      <c r="U128" s="35"/>
      <c r="AF128" s="35"/>
      <c r="AG128" s="35"/>
    </row>
    <row r="129" spans="2:33" ht="19.5" customHeight="1" x14ac:dyDescent="0.15">
      <c r="B129" s="38"/>
      <c r="C129" s="38"/>
      <c r="D129" s="38"/>
      <c r="E129" s="38"/>
      <c r="F129" s="38"/>
      <c r="G129" s="38"/>
      <c r="H129" s="38"/>
      <c r="I129" s="38"/>
      <c r="J129" s="18"/>
      <c r="K129" s="18"/>
      <c r="L129" s="18"/>
      <c r="M129" s="18"/>
      <c r="N129" s="18"/>
      <c r="O129" s="18"/>
      <c r="P129" s="18"/>
      <c r="Q129" s="30"/>
      <c r="U129" s="35"/>
      <c r="AF129" s="35"/>
      <c r="AG129" s="35"/>
    </row>
    <row r="130" spans="2:33" ht="19.5" customHeight="1" x14ac:dyDescent="0.15">
      <c r="B130" s="39" t="s">
        <v>196</v>
      </c>
      <c r="C130" s="38"/>
      <c r="D130" s="38"/>
      <c r="E130" s="38"/>
      <c r="F130" s="38"/>
      <c r="G130" s="38"/>
      <c r="K130" s="39" t="s">
        <v>49</v>
      </c>
      <c r="L130" s="38"/>
      <c r="M130" s="38"/>
      <c r="N130" s="38"/>
      <c r="O130" s="38"/>
      <c r="P130" s="40"/>
      <c r="U130" s="35"/>
      <c r="AF130" s="35"/>
      <c r="AG130" s="35"/>
    </row>
    <row r="131" spans="2:33" ht="19.5" customHeight="1" x14ac:dyDescent="0.15">
      <c r="B131" s="288" t="s">
        <v>216</v>
      </c>
      <c r="C131" s="288"/>
      <c r="D131" s="288"/>
      <c r="E131" s="288"/>
      <c r="F131" s="288"/>
      <c r="G131" s="288"/>
      <c r="H131" s="288"/>
      <c r="I131" s="288"/>
      <c r="K131" s="231" t="s">
        <v>37</v>
      </c>
      <c r="L131" s="231"/>
      <c r="M131" s="231"/>
      <c r="N131" s="231"/>
      <c r="O131" s="173"/>
      <c r="P131" s="40"/>
      <c r="U131" s="35"/>
      <c r="AF131" s="35"/>
      <c r="AG131" s="35"/>
    </row>
    <row r="132" spans="2:33" ht="17.25" customHeight="1" x14ac:dyDescent="0.15">
      <c r="B132" s="230" t="s">
        <v>270</v>
      </c>
      <c r="C132" s="230"/>
      <c r="D132" s="230"/>
      <c r="E132" s="230"/>
      <c r="F132" s="230"/>
      <c r="G132" s="230"/>
      <c r="H132" s="230"/>
      <c r="I132" s="230"/>
      <c r="K132" s="38"/>
      <c r="L132" s="38"/>
      <c r="M132" s="38"/>
      <c r="N132" s="38"/>
      <c r="O132" s="38"/>
      <c r="P132" s="38"/>
      <c r="S132" s="35"/>
      <c r="T132" s="35"/>
      <c r="U132" s="35"/>
      <c r="AF132" s="35"/>
      <c r="AG132" s="35"/>
    </row>
    <row r="133" spans="2:33" ht="17.25" customHeight="1" x14ac:dyDescent="0.15">
      <c r="B133" s="230"/>
      <c r="C133" s="230"/>
      <c r="D133" s="230"/>
      <c r="E133" s="230"/>
      <c r="F133" s="230"/>
      <c r="G133" s="230"/>
      <c r="H133" s="230"/>
      <c r="I133" s="230"/>
      <c r="K133" s="38"/>
      <c r="L133" s="38"/>
      <c r="M133" s="38"/>
      <c r="N133" s="38"/>
      <c r="O133" s="38"/>
      <c r="P133" s="38"/>
      <c r="S133" s="35"/>
      <c r="T133" s="35"/>
      <c r="U133" s="35"/>
      <c r="AF133" s="35"/>
      <c r="AG133" s="35"/>
    </row>
    <row r="134" spans="2:33" ht="33" customHeight="1" x14ac:dyDescent="0.15">
      <c r="B134" s="230"/>
      <c r="C134" s="230"/>
      <c r="D134" s="230"/>
      <c r="E134" s="230"/>
      <c r="F134" s="230"/>
      <c r="G134" s="230"/>
      <c r="H134" s="230"/>
      <c r="I134" s="230"/>
      <c r="K134" s="38"/>
      <c r="L134" s="38"/>
      <c r="M134" s="38"/>
      <c r="N134" s="38"/>
      <c r="O134" s="38"/>
      <c r="P134" s="38"/>
      <c r="S134" s="35"/>
      <c r="T134" s="35"/>
      <c r="U134" s="35"/>
      <c r="AF134" s="35"/>
      <c r="AG134" s="35"/>
    </row>
    <row r="135" spans="2:33" ht="17.25" customHeight="1" x14ac:dyDescent="0.15">
      <c r="B135" s="38"/>
      <c r="C135" s="38"/>
      <c r="D135" s="38"/>
      <c r="E135" s="38"/>
      <c r="F135" s="38"/>
      <c r="G135" s="38"/>
      <c r="K135" s="38"/>
      <c r="L135" s="38"/>
      <c r="M135" s="38"/>
      <c r="N135" s="38"/>
      <c r="O135" s="38"/>
      <c r="P135" s="38"/>
      <c r="S135" s="35"/>
      <c r="T135" s="35"/>
      <c r="U135" s="35"/>
      <c r="AF135" s="35"/>
      <c r="AG135" s="35"/>
    </row>
    <row r="136" spans="2:33" ht="12.75" customHeight="1" x14ac:dyDescent="0.15">
      <c r="B136" s="57"/>
      <c r="C136" s="57"/>
      <c r="D136" s="57"/>
      <c r="E136" s="57"/>
      <c r="F136" s="57"/>
      <c r="G136" s="38"/>
      <c r="H136" s="45"/>
      <c r="I136" s="45"/>
      <c r="J136" s="45"/>
      <c r="K136" s="38"/>
      <c r="L136" s="38"/>
      <c r="M136" s="38"/>
      <c r="N136" s="38"/>
      <c r="O136" s="38"/>
      <c r="P136" s="44"/>
      <c r="Q136" s="30"/>
    </row>
    <row r="137" spans="2:33" ht="12.75" customHeight="1" x14ac:dyDescent="0.15">
      <c r="B137" s="31" t="s">
        <v>34</v>
      </c>
      <c r="C137" s="31"/>
      <c r="D137" s="31"/>
      <c r="E137" s="31"/>
      <c r="F137" s="31"/>
      <c r="G137" s="38"/>
      <c r="H137" s="38"/>
      <c r="I137" s="38"/>
      <c r="J137" s="38"/>
      <c r="K137" s="38"/>
      <c r="L137" s="38"/>
      <c r="M137" s="38"/>
      <c r="N137" s="38"/>
      <c r="O137" s="38"/>
      <c r="P137" s="44"/>
    </row>
    <row r="138" spans="2:33" ht="24" customHeight="1" x14ac:dyDescent="0.15">
      <c r="B138" s="321" t="s">
        <v>211</v>
      </c>
      <c r="C138" s="322"/>
      <c r="D138" s="322"/>
      <c r="E138" s="322"/>
      <c r="F138" s="322"/>
      <c r="G138" s="322"/>
      <c r="H138" s="322"/>
      <c r="I138" s="322"/>
      <c r="J138" s="322"/>
      <c r="K138" s="322"/>
      <c r="L138" s="322"/>
      <c r="M138" s="322"/>
      <c r="N138" s="322"/>
      <c r="O138" s="322"/>
      <c r="P138" s="322"/>
      <c r="Q138" s="322"/>
      <c r="R138" s="323"/>
    </row>
    <row r="139" spans="2:33" s="21" customFormat="1" ht="12.75" customHeight="1" x14ac:dyDescent="0.15">
      <c r="B139" s="312" t="s">
        <v>297</v>
      </c>
      <c r="C139" s="313"/>
      <c r="D139" s="313"/>
      <c r="E139" s="313"/>
      <c r="F139" s="313"/>
      <c r="G139" s="313"/>
      <c r="H139" s="313"/>
      <c r="I139" s="313"/>
      <c r="J139" s="313"/>
      <c r="K139" s="313"/>
      <c r="L139" s="313"/>
      <c r="M139" s="313"/>
      <c r="N139" s="313"/>
      <c r="O139" s="313"/>
      <c r="P139" s="313"/>
      <c r="Q139" s="313"/>
      <c r="R139" s="314"/>
    </row>
    <row r="140" spans="2:33" ht="22.5" customHeight="1" x14ac:dyDescent="0.15">
      <c r="B140" s="315"/>
      <c r="C140" s="316"/>
      <c r="D140" s="316"/>
      <c r="E140" s="316"/>
      <c r="F140" s="316"/>
      <c r="G140" s="316"/>
      <c r="H140" s="316"/>
      <c r="I140" s="316"/>
      <c r="J140" s="316"/>
      <c r="K140" s="316"/>
      <c r="L140" s="316"/>
      <c r="M140" s="316"/>
      <c r="N140" s="316"/>
      <c r="O140" s="316"/>
      <c r="P140" s="316"/>
      <c r="Q140" s="316"/>
      <c r="R140" s="317"/>
    </row>
    <row r="141" spans="2:33" s="21" customFormat="1" ht="135.75" customHeight="1" x14ac:dyDescent="0.15">
      <c r="B141" s="315"/>
      <c r="C141" s="316"/>
      <c r="D141" s="316"/>
      <c r="E141" s="316"/>
      <c r="F141" s="316"/>
      <c r="G141" s="316"/>
      <c r="H141" s="316"/>
      <c r="I141" s="316"/>
      <c r="J141" s="316"/>
      <c r="K141" s="316"/>
      <c r="L141" s="316"/>
      <c r="M141" s="316"/>
      <c r="N141" s="316"/>
      <c r="O141" s="316"/>
      <c r="P141" s="316"/>
      <c r="Q141" s="316"/>
      <c r="R141" s="317"/>
      <c r="AG141" s="22" t="b">
        <f>IF(R145&lt;&gt;"Ja",TRUE,FALSE)</f>
        <v>1</v>
      </c>
    </row>
    <row r="142" spans="2:33" s="21" customFormat="1" x14ac:dyDescent="0.15">
      <c r="B142" s="318"/>
      <c r="C142" s="319"/>
      <c r="D142" s="319"/>
      <c r="E142" s="319"/>
      <c r="F142" s="319"/>
      <c r="G142" s="319"/>
      <c r="H142" s="319"/>
      <c r="I142" s="319"/>
      <c r="J142" s="319"/>
      <c r="K142" s="319"/>
      <c r="L142" s="319"/>
      <c r="M142" s="319"/>
      <c r="N142" s="319"/>
      <c r="O142" s="319"/>
      <c r="P142" s="319"/>
      <c r="Q142" s="319"/>
      <c r="R142" s="320"/>
    </row>
    <row r="143" spans="2:33" s="21" customFormat="1" x14ac:dyDescent="0.15">
      <c r="S143" s="46"/>
      <c r="T143" s="46"/>
      <c r="U143" s="46"/>
    </row>
    <row r="144" spans="2:33" s="21" customFormat="1" ht="15" customHeight="1" x14ac:dyDescent="0.15">
      <c r="O144" s="22"/>
      <c r="P144" s="22"/>
      <c r="Q144" s="22"/>
      <c r="R144" s="22"/>
    </row>
    <row r="145" spans="2:33" s="21" customFormat="1" ht="19.5" customHeight="1" x14ac:dyDescent="0.15">
      <c r="B145" s="288" t="s">
        <v>199</v>
      </c>
      <c r="C145" s="288"/>
      <c r="D145" s="288"/>
      <c r="E145" s="288"/>
      <c r="F145" s="288"/>
      <c r="G145" s="288"/>
      <c r="H145" s="288"/>
      <c r="I145" s="288"/>
      <c r="J145" s="288"/>
      <c r="K145" s="288"/>
      <c r="L145" s="288"/>
      <c r="M145" s="288"/>
      <c r="N145" s="288"/>
      <c r="O145" s="288"/>
      <c r="P145" s="288"/>
      <c r="Q145" s="288"/>
      <c r="R145" s="324"/>
      <c r="Z145" s="74"/>
    </row>
    <row r="146" spans="2:33" s="21" customFormat="1" ht="19.5" customHeight="1" x14ac:dyDescent="0.15">
      <c r="B146" s="288"/>
      <c r="C146" s="288"/>
      <c r="D146" s="288"/>
      <c r="E146" s="288"/>
      <c r="F146" s="288"/>
      <c r="G146" s="288"/>
      <c r="H146" s="288"/>
      <c r="I146" s="288"/>
      <c r="J146" s="288"/>
      <c r="K146" s="288"/>
      <c r="L146" s="288"/>
      <c r="M146" s="288"/>
      <c r="N146" s="288"/>
      <c r="O146" s="288"/>
      <c r="P146" s="288"/>
      <c r="Q146" s="288"/>
      <c r="R146" s="324"/>
    </row>
    <row r="147" spans="2:33" s="21" customFormat="1" ht="19.5" customHeight="1" x14ac:dyDescent="0.15">
      <c r="Q147" s="46"/>
      <c r="R147" s="46"/>
    </row>
    <row r="148" spans="2:33" s="21" customFormat="1" ht="19.5" customHeight="1" x14ac:dyDescent="0.15">
      <c r="B148" s="39" t="s">
        <v>76</v>
      </c>
      <c r="C148" s="38"/>
      <c r="D148" s="38"/>
      <c r="K148" s="73"/>
      <c r="L148" s="41"/>
      <c r="M148" s="41"/>
      <c r="N148" s="41"/>
      <c r="O148" s="46"/>
      <c r="P148" s="46"/>
      <c r="Q148" s="46"/>
      <c r="R148" s="41"/>
    </row>
    <row r="149" spans="2:33" s="21" customFormat="1" ht="19.5" customHeight="1" x14ac:dyDescent="0.15">
      <c r="B149" s="288" t="s">
        <v>198</v>
      </c>
      <c r="C149" s="288"/>
      <c r="D149" s="288"/>
      <c r="E149" s="288"/>
      <c r="F149" s="288"/>
      <c r="G149" s="288"/>
      <c r="H149" s="288"/>
      <c r="I149" s="288"/>
    </row>
    <row r="150" spans="2:33" s="21" customFormat="1" ht="19.5" customHeight="1" x14ac:dyDescent="0.15">
      <c r="B150" s="230"/>
      <c r="C150" s="230"/>
      <c r="D150" s="230"/>
      <c r="E150" s="230"/>
      <c r="F150" s="230"/>
      <c r="G150" s="230"/>
      <c r="H150" s="230"/>
      <c r="I150" s="230"/>
    </row>
    <row r="151" spans="2:33" s="21" customFormat="1" ht="19.5" customHeight="1" x14ac:dyDescent="0.15">
      <c r="B151" s="230"/>
      <c r="C151" s="230"/>
      <c r="D151" s="230"/>
      <c r="E151" s="230"/>
      <c r="F151" s="230"/>
      <c r="G151" s="230"/>
      <c r="H151" s="230"/>
      <c r="I151" s="230"/>
    </row>
    <row r="152" spans="2:33" s="21" customFormat="1" ht="19.5" customHeight="1" x14ac:dyDescent="0.15">
      <c r="B152" s="232"/>
      <c r="C152" s="233"/>
      <c r="D152" s="233"/>
      <c r="E152" s="233"/>
      <c r="F152" s="233"/>
      <c r="G152" s="233"/>
      <c r="H152" s="233"/>
      <c r="I152" s="234"/>
    </row>
    <row r="153" spans="2:33" s="21" customFormat="1" ht="19.5" customHeight="1" x14ac:dyDescent="0.15">
      <c r="B153" s="232"/>
      <c r="C153" s="233"/>
      <c r="D153" s="233"/>
      <c r="E153" s="233"/>
      <c r="F153" s="233"/>
      <c r="G153" s="233"/>
      <c r="H153" s="233"/>
      <c r="I153" s="234"/>
    </row>
    <row r="154" spans="2:33" s="21" customFormat="1" ht="19.5" customHeight="1" x14ac:dyDescent="0.15">
      <c r="B154" s="232"/>
      <c r="C154" s="233"/>
      <c r="D154" s="233"/>
      <c r="E154" s="233"/>
      <c r="F154" s="233"/>
      <c r="G154" s="233"/>
      <c r="H154" s="233"/>
      <c r="I154" s="234"/>
      <c r="AF154" s="60" t="b">
        <f>IF(B158&lt;&gt;0,TRUE,FALSE)</f>
        <v>1</v>
      </c>
      <c r="AG154" s="22" t="b">
        <f>IF(AND(AF154,R158&lt;&gt;"Ja"),TRUE,FALSE)</f>
        <v>1</v>
      </c>
    </row>
    <row r="155" spans="2:33" s="21" customFormat="1" ht="19.5" customHeight="1" x14ac:dyDescent="0.15">
      <c r="B155" s="39"/>
      <c r="C155" s="38"/>
      <c r="D155" s="38"/>
      <c r="M155" s="49"/>
      <c r="N155" s="49"/>
      <c r="O155" s="49"/>
      <c r="P155" s="49"/>
      <c r="Q155" s="49"/>
      <c r="R155" s="49"/>
      <c r="AF155" s="60" t="b">
        <f>IF(B159&lt;&gt;0,TRUE,FALSE)</f>
        <v>0</v>
      </c>
      <c r="AG155" s="22" t="b">
        <f>IF(AND(AF155,R159&lt;&gt;"Ja"),TRUE,FALSE)</f>
        <v>0</v>
      </c>
    </row>
    <row r="156" spans="2:33" s="21" customFormat="1" ht="19.5" customHeight="1" x14ac:dyDescent="0.15">
      <c r="B156" s="39" t="s">
        <v>77</v>
      </c>
      <c r="C156" s="38"/>
      <c r="D156" s="38"/>
      <c r="K156" s="39" t="s">
        <v>38</v>
      </c>
      <c r="L156" s="38"/>
      <c r="M156" s="38"/>
      <c r="N156" s="38"/>
      <c r="R156" s="38"/>
      <c r="AF156" s="60" t="b">
        <f>IF(B160&lt;&gt;0,TRUE,FALSE)</f>
        <v>0</v>
      </c>
      <c r="AG156" s="22" t="b">
        <f>IF(AND(AF156,R160&lt;&gt;"Ja"),TRUE,FALSE)</f>
        <v>0</v>
      </c>
    </row>
    <row r="157" spans="2:33" s="21" customFormat="1" ht="19.5" customHeight="1" x14ac:dyDescent="0.15">
      <c r="B157" s="321" t="s">
        <v>200</v>
      </c>
      <c r="C157" s="322"/>
      <c r="D157" s="322"/>
      <c r="E157" s="322"/>
      <c r="F157" s="322"/>
      <c r="G157" s="322"/>
      <c r="H157" s="322"/>
      <c r="I157" s="323"/>
      <c r="K157" s="288" t="s">
        <v>32</v>
      </c>
      <c r="L157" s="288"/>
      <c r="M157" s="288"/>
      <c r="N157" s="288"/>
      <c r="O157" s="288"/>
      <c r="P157" s="288"/>
      <c r="Q157" s="288"/>
      <c r="R157" s="48" t="s">
        <v>33</v>
      </c>
      <c r="AF157" s="60" t="b">
        <f>IF(B161&lt;&gt;0,TRUE,FALSE)</f>
        <v>0</v>
      </c>
      <c r="AG157" s="22" t="b">
        <f>IF(AND(AF157,R161&lt;&gt;"Ja"),TRUE,FALSE)</f>
        <v>0</v>
      </c>
    </row>
    <row r="158" spans="2:33" s="21" customFormat="1" ht="19.5" customHeight="1" x14ac:dyDescent="0.15">
      <c r="B158" s="230" t="s">
        <v>271</v>
      </c>
      <c r="C158" s="230"/>
      <c r="D158" s="230"/>
      <c r="E158" s="230"/>
      <c r="F158" s="230"/>
      <c r="G158" s="230"/>
      <c r="H158" s="230"/>
      <c r="I158" s="230"/>
      <c r="K158" s="231" t="s">
        <v>39</v>
      </c>
      <c r="L158" s="231"/>
      <c r="M158" s="231"/>
      <c r="N158" s="231"/>
      <c r="O158" s="231"/>
      <c r="P158" s="231"/>
      <c r="Q158" s="231"/>
      <c r="R158" s="176"/>
      <c r="AF158" s="60" t="b">
        <f>IF(B162&lt;&gt;0,TRUE,FALSE)</f>
        <v>0</v>
      </c>
      <c r="AG158" s="22" t="b">
        <f>IF(AND(AF158,R162&lt;&gt;"Ja"),TRUE,FALSE)</f>
        <v>0</v>
      </c>
    </row>
    <row r="159" spans="2:33" s="21" customFormat="1" ht="19.5" customHeight="1" x14ac:dyDescent="0.15">
      <c r="B159" s="230"/>
      <c r="C159" s="230"/>
      <c r="D159" s="230"/>
      <c r="E159" s="230"/>
      <c r="F159" s="230"/>
      <c r="G159" s="230"/>
      <c r="H159" s="230"/>
      <c r="I159" s="230"/>
      <c r="K159" s="231" t="s">
        <v>39</v>
      </c>
      <c r="L159" s="231"/>
      <c r="M159" s="231"/>
      <c r="N159" s="231"/>
      <c r="O159" s="231"/>
      <c r="P159" s="231"/>
      <c r="Q159" s="231"/>
      <c r="R159" s="176"/>
      <c r="S159" s="46"/>
      <c r="T159" s="46"/>
      <c r="U159" s="46"/>
    </row>
    <row r="160" spans="2:33" s="21" customFormat="1" ht="19.5" customHeight="1" x14ac:dyDescent="0.15">
      <c r="B160" s="232"/>
      <c r="C160" s="233"/>
      <c r="D160" s="233"/>
      <c r="E160" s="233"/>
      <c r="F160" s="233"/>
      <c r="G160" s="233"/>
      <c r="H160" s="233"/>
      <c r="I160" s="234"/>
      <c r="K160" s="326" t="s">
        <v>39</v>
      </c>
      <c r="L160" s="327"/>
      <c r="M160" s="327"/>
      <c r="N160" s="327"/>
      <c r="O160" s="327"/>
      <c r="P160" s="327"/>
      <c r="Q160" s="328"/>
      <c r="R160" s="176"/>
    </row>
    <row r="161" spans="2:33" s="21" customFormat="1" ht="19.5" customHeight="1" x14ac:dyDescent="0.15">
      <c r="B161" s="232"/>
      <c r="C161" s="233"/>
      <c r="D161" s="233"/>
      <c r="E161" s="233"/>
      <c r="F161" s="233"/>
      <c r="G161" s="233"/>
      <c r="H161" s="233"/>
      <c r="I161" s="234"/>
      <c r="K161" s="326" t="s">
        <v>39</v>
      </c>
      <c r="L161" s="327"/>
      <c r="M161" s="327"/>
      <c r="N161" s="327"/>
      <c r="O161" s="327"/>
      <c r="P161" s="327"/>
      <c r="Q161" s="328"/>
      <c r="R161" s="176"/>
      <c r="S161" s="39"/>
      <c r="T161" s="39"/>
      <c r="U161" s="39"/>
      <c r="X161" s="39"/>
      <c r="Y161" s="39"/>
      <c r="Z161" s="39"/>
      <c r="AA161" s="39"/>
      <c r="AB161" s="39"/>
      <c r="AC161" s="39"/>
      <c r="AD161" s="39"/>
      <c r="AF161" s="39"/>
      <c r="AG161" s="39"/>
    </row>
    <row r="162" spans="2:33" s="21" customFormat="1" ht="27.75" customHeight="1" x14ac:dyDescent="0.15">
      <c r="B162" s="232"/>
      <c r="C162" s="233"/>
      <c r="D162" s="233"/>
      <c r="E162" s="233"/>
      <c r="F162" s="233"/>
      <c r="G162" s="233"/>
      <c r="H162" s="233"/>
      <c r="I162" s="234"/>
      <c r="K162" s="326" t="s">
        <v>39</v>
      </c>
      <c r="L162" s="327"/>
      <c r="M162" s="327"/>
      <c r="N162" s="327"/>
      <c r="O162" s="327"/>
      <c r="P162" s="327"/>
      <c r="Q162" s="328"/>
      <c r="R162" s="176"/>
      <c r="S162" s="39"/>
      <c r="T162" s="39"/>
      <c r="U162" s="39"/>
      <c r="X162" s="39"/>
      <c r="Y162" s="39"/>
      <c r="Z162" s="39"/>
      <c r="AA162" s="39"/>
      <c r="AB162" s="39"/>
      <c r="AC162" s="39"/>
      <c r="AD162" s="39"/>
      <c r="AF162" s="39"/>
      <c r="AG162" s="39"/>
    </row>
    <row r="163" spans="2:33" s="21" customFormat="1" ht="41.25" customHeight="1" x14ac:dyDescent="0.15">
      <c r="B163" s="39"/>
      <c r="C163" s="38"/>
      <c r="D163" s="38"/>
      <c r="H163" s="39"/>
      <c r="I163" s="38"/>
      <c r="J163" s="38"/>
      <c r="K163" s="38"/>
      <c r="L163" s="38"/>
      <c r="M163" s="36"/>
      <c r="N163" s="38"/>
      <c r="O163" s="38"/>
      <c r="P163" s="47"/>
      <c r="Q163" s="46"/>
      <c r="R163" s="46"/>
      <c r="S163" s="39"/>
      <c r="T163" s="39"/>
      <c r="U163" s="39"/>
      <c r="X163" s="39"/>
      <c r="Y163" s="39"/>
      <c r="Z163" s="39"/>
      <c r="AA163" s="39"/>
      <c r="AB163" s="39"/>
      <c r="AC163" s="39"/>
      <c r="AD163" s="39"/>
      <c r="AF163" s="39"/>
      <c r="AG163" s="39"/>
    </row>
    <row r="164" spans="2:33" s="21" customFormat="1" ht="15" customHeight="1" x14ac:dyDescent="0.15">
      <c r="B164" s="39"/>
      <c r="C164" s="38"/>
      <c r="D164" s="38"/>
      <c r="M164" s="36"/>
      <c r="S164" s="39"/>
      <c r="T164" s="39"/>
      <c r="U164" s="39"/>
      <c r="X164" s="39"/>
      <c r="Y164" s="39"/>
      <c r="Z164" s="39"/>
      <c r="AA164" s="39"/>
      <c r="AB164" s="39"/>
      <c r="AC164" s="39"/>
      <c r="AD164" s="39"/>
      <c r="AF164" s="39"/>
      <c r="AG164" s="39"/>
    </row>
    <row r="165" spans="2:33" s="21" customFormat="1" ht="17.25" customHeight="1" x14ac:dyDescent="0.15">
      <c r="K165" s="39" t="s">
        <v>40</v>
      </c>
      <c r="M165" s="39"/>
      <c r="O165" s="39"/>
      <c r="P165" s="39"/>
      <c r="Q165" s="39"/>
      <c r="R165" s="39"/>
      <c r="S165" s="50"/>
      <c r="T165" s="51"/>
    </row>
    <row r="166" spans="2:33" s="21" customFormat="1" ht="15" customHeight="1" x14ac:dyDescent="0.15">
      <c r="B166" s="288" t="s">
        <v>47</v>
      </c>
      <c r="C166" s="288"/>
      <c r="D166" s="288"/>
      <c r="E166" s="288"/>
      <c r="F166" s="288"/>
      <c r="G166" s="288"/>
      <c r="H166" s="288"/>
      <c r="I166" s="175" t="s">
        <v>258</v>
      </c>
      <c r="K166" s="325" t="s">
        <v>41</v>
      </c>
      <c r="L166" s="325"/>
      <c r="M166" s="325"/>
      <c r="N166" s="325"/>
      <c r="O166" s="325"/>
      <c r="P166" s="325"/>
      <c r="Q166" s="325"/>
      <c r="R166" s="325"/>
      <c r="S166" s="52"/>
      <c r="T166" s="51"/>
    </row>
    <row r="167" spans="2:33" s="21" customFormat="1" ht="15" customHeight="1" x14ac:dyDescent="0.15">
      <c r="K167" s="389" t="e">
        <f>"Leverantören intygar att avropssvaret är giltigt minst den tid som avropande organisation angett ovan. "&amp;CHAR(10)&amp;"("&amp;TEXT(#REF!,"ÅÅÅÅ-MM-DD")&amp;")"</f>
        <v>#REF!</v>
      </c>
      <c r="L167" s="389"/>
      <c r="M167" s="389"/>
      <c r="N167" s="389"/>
      <c r="O167" s="389"/>
      <c r="P167" s="389"/>
      <c r="Q167" s="389"/>
      <c r="R167" s="389"/>
      <c r="S167" s="53"/>
      <c r="T167" s="51"/>
    </row>
    <row r="168" spans="2:33" s="21" customFormat="1" ht="15" customHeight="1" x14ac:dyDescent="0.15">
      <c r="B168" s="65" t="s">
        <v>62</v>
      </c>
      <c r="K168" s="321" t="s">
        <v>42</v>
      </c>
      <c r="L168" s="322"/>
      <c r="M168" s="322"/>
      <c r="N168" s="322"/>
      <c r="O168" s="322"/>
      <c r="P168" s="322"/>
      <c r="Q168" s="322"/>
      <c r="R168" s="323"/>
      <c r="S168" s="50"/>
      <c r="T168" s="51"/>
    </row>
    <row r="169" spans="2:33" s="21" customFormat="1" ht="30" customHeight="1" x14ac:dyDescent="0.15">
      <c r="B169" s="374" t="s">
        <v>263</v>
      </c>
      <c r="C169" s="374"/>
      <c r="D169" s="374"/>
      <c r="E169" s="374"/>
      <c r="F169" s="374"/>
      <c r="G169" s="374"/>
      <c r="H169" s="374"/>
      <c r="I169" s="374"/>
      <c r="K169" s="390"/>
      <c r="L169" s="391"/>
      <c r="M169" s="391"/>
      <c r="N169" s="391"/>
      <c r="O169" s="391"/>
      <c r="P169" s="391"/>
      <c r="Q169" s="391"/>
      <c r="R169" s="392"/>
      <c r="S169" s="52"/>
      <c r="T169" s="51"/>
    </row>
    <row r="170" spans="2:33" s="21" customFormat="1" ht="15" customHeight="1" x14ac:dyDescent="0.15">
      <c r="B170" s="374"/>
      <c r="C170" s="374"/>
      <c r="D170" s="374"/>
      <c r="E170" s="374"/>
      <c r="F170" s="374"/>
      <c r="G170" s="374"/>
      <c r="H170" s="374"/>
      <c r="I170" s="374"/>
      <c r="K170" s="51"/>
      <c r="L170" s="51"/>
      <c r="M170" s="51"/>
      <c r="N170" s="51"/>
      <c r="O170" s="51"/>
      <c r="S170" s="52"/>
      <c r="T170" s="51"/>
    </row>
    <row r="171" spans="2:33" ht="28.5" customHeight="1" x14ac:dyDescent="0.15">
      <c r="B171" s="374"/>
      <c r="C171" s="374"/>
      <c r="D171" s="374"/>
      <c r="E171" s="374"/>
      <c r="F171" s="374"/>
      <c r="G171" s="374"/>
      <c r="H171" s="374"/>
      <c r="I171" s="374"/>
      <c r="J171" s="21"/>
      <c r="K171" s="235" t="s">
        <v>43</v>
      </c>
      <c r="L171" s="236"/>
      <c r="M171" s="236"/>
      <c r="N171" s="236"/>
      <c r="O171" s="236"/>
      <c r="P171" s="236"/>
      <c r="Q171" s="236"/>
      <c r="R171" s="237"/>
    </row>
    <row r="172" spans="2:33" x14ac:dyDescent="0.15">
      <c r="B172" s="64"/>
      <c r="C172" s="64"/>
      <c r="D172" s="64"/>
      <c r="E172" s="21"/>
      <c r="F172" s="21"/>
      <c r="G172" s="21"/>
      <c r="H172" s="21"/>
      <c r="I172" s="21"/>
      <c r="J172" s="21"/>
      <c r="K172" s="383"/>
      <c r="L172" s="384"/>
      <c r="M172" s="384"/>
      <c r="N172" s="384"/>
      <c r="O172" s="384"/>
      <c r="P172" s="384"/>
      <c r="Q172" s="384"/>
      <c r="R172" s="385"/>
    </row>
    <row r="173" spans="2:33" x14ac:dyDescent="0.15">
      <c r="B173" s="66"/>
      <c r="C173" s="66"/>
      <c r="D173" s="66"/>
      <c r="E173" s="21"/>
      <c r="F173" s="21"/>
      <c r="G173" s="21"/>
      <c r="H173" s="21"/>
      <c r="I173" s="21"/>
      <c r="J173" s="21"/>
      <c r="K173" s="386"/>
      <c r="L173" s="387"/>
      <c r="M173" s="387"/>
      <c r="N173" s="387"/>
      <c r="O173" s="387"/>
      <c r="P173" s="387"/>
      <c r="Q173" s="387"/>
      <c r="R173" s="388"/>
    </row>
    <row r="174" spans="2:33" x14ac:dyDescent="0.15">
      <c r="B174" s="21"/>
      <c r="C174" s="21"/>
      <c r="D174" s="21"/>
      <c r="E174" s="21"/>
      <c r="F174" s="21"/>
      <c r="G174" s="21"/>
      <c r="H174" s="21"/>
      <c r="I174" s="21"/>
      <c r="J174" s="21"/>
      <c r="K174" s="21"/>
      <c r="L174" s="21"/>
      <c r="M174" s="52"/>
      <c r="N174" s="21"/>
      <c r="O174" s="21"/>
      <c r="P174" s="21"/>
      <c r="Q174" s="21"/>
      <c r="R174" s="21"/>
    </row>
    <row r="175" spans="2:33" x14ac:dyDescent="0.15">
      <c r="O175" s="372" t="e">
        <f>IF(LarmStatus,"Minst ett av de obligatoriska kraven är inte ifyllda eller besvarde med Nej","")</f>
        <v>#REF!</v>
      </c>
      <c r="P175" s="372"/>
      <c r="Q175" s="372"/>
      <c r="R175" s="372"/>
    </row>
  </sheetData>
  <sheetProtection formatColumns="0" formatRows="0"/>
  <mergeCells count="217">
    <mergeCell ref="AC111:AC112"/>
    <mergeCell ref="R116:R117"/>
    <mergeCell ref="U112:V113"/>
    <mergeCell ref="W112:X113"/>
    <mergeCell ref="U114:V114"/>
    <mergeCell ref="W114:X114"/>
    <mergeCell ref="U110:Z110"/>
    <mergeCell ref="P115:Q115"/>
    <mergeCell ref="U111:V111"/>
    <mergeCell ref="W111:X111"/>
    <mergeCell ref="F62:G62"/>
    <mergeCell ref="B96:H96"/>
    <mergeCell ref="U117:V117"/>
    <mergeCell ref="W117:X117"/>
    <mergeCell ref="P116:Q117"/>
    <mergeCell ref="P119:Q120"/>
    <mergeCell ref="P114:Q114"/>
    <mergeCell ref="P113:Q113"/>
    <mergeCell ref="O100:Q100"/>
    <mergeCell ref="O102:Q102"/>
    <mergeCell ref="K110:O110"/>
    <mergeCell ref="L119:N119"/>
    <mergeCell ref="R119:R120"/>
    <mergeCell ref="L118:M118"/>
    <mergeCell ref="L100:M100"/>
    <mergeCell ref="C48:G48"/>
    <mergeCell ref="C49:G49"/>
    <mergeCell ref="O175:R175"/>
    <mergeCell ref="K172:R173"/>
    <mergeCell ref="K22:N22"/>
    <mergeCell ref="K167:R167"/>
    <mergeCell ref="K169:R169"/>
    <mergeCell ref="B109:I109"/>
    <mergeCell ref="C50:D50"/>
    <mergeCell ref="B41:C41"/>
    <mergeCell ref="E94:I95"/>
    <mergeCell ref="H98:H99"/>
    <mergeCell ref="K44:O44"/>
    <mergeCell ref="B68:I68"/>
    <mergeCell ref="B70:I70"/>
    <mergeCell ref="D41:E41"/>
    <mergeCell ref="B45:I46"/>
    <mergeCell ref="K72:P72"/>
    <mergeCell ref="K52:O52"/>
    <mergeCell ref="B66:F66"/>
    <mergeCell ref="B71:I71"/>
    <mergeCell ref="B34:I34"/>
    <mergeCell ref="K34:R35"/>
    <mergeCell ref="B100:F100"/>
    <mergeCell ref="B15:G15"/>
    <mergeCell ref="H15:I15"/>
    <mergeCell ref="O3:R3"/>
    <mergeCell ref="O67:R68"/>
    <mergeCell ref="N18:R18"/>
    <mergeCell ref="K168:R168"/>
    <mergeCell ref="Q10:R10"/>
    <mergeCell ref="B169:I171"/>
    <mergeCell ref="B3:E3"/>
    <mergeCell ref="K3:M3"/>
    <mergeCell ref="K131:N131"/>
    <mergeCell ref="K17:M17"/>
    <mergeCell ref="C53:G53"/>
    <mergeCell ref="K53:O53"/>
    <mergeCell ref="K48:O48"/>
    <mergeCell ref="B133:I133"/>
    <mergeCell ref="B162:I162"/>
    <mergeCell ref="B123:F123"/>
    <mergeCell ref="K73:Q74"/>
    <mergeCell ref="K16:M16"/>
    <mergeCell ref="Q17:R17"/>
    <mergeCell ref="E19:I19"/>
    <mergeCell ref="O101:Q101"/>
    <mergeCell ref="F50:G50"/>
    <mergeCell ref="O13:R13"/>
    <mergeCell ref="E12:G12"/>
    <mergeCell ref="H13:I13"/>
    <mergeCell ref="B14:G14"/>
    <mergeCell ref="H14:I14"/>
    <mergeCell ref="K14:N14"/>
    <mergeCell ref="K11:P11"/>
    <mergeCell ref="E17:G17"/>
    <mergeCell ref="B134:I134"/>
    <mergeCell ref="B18:D18"/>
    <mergeCell ref="B22:I22"/>
    <mergeCell ref="B78:I78"/>
    <mergeCell ref="B79:I81"/>
    <mergeCell ref="B44:F44"/>
    <mergeCell ref="B131:I131"/>
    <mergeCell ref="B132:I132"/>
    <mergeCell ref="B125:I125"/>
    <mergeCell ref="B126:I126"/>
    <mergeCell ref="C62:D62"/>
    <mergeCell ref="F41:G41"/>
    <mergeCell ref="B72:I74"/>
    <mergeCell ref="B77:I77"/>
    <mergeCell ref="B43:F43"/>
    <mergeCell ref="B97:H97"/>
    <mergeCell ref="B113:I113"/>
    <mergeCell ref="B114:I121"/>
    <mergeCell ref="B111:H111"/>
    <mergeCell ref="C61:G61"/>
    <mergeCell ref="C60:G60"/>
    <mergeCell ref="C57:G57"/>
    <mergeCell ref="N98:N99"/>
    <mergeCell ref="B103:F103"/>
    <mergeCell ref="K4:R5"/>
    <mergeCell ref="B10:G10"/>
    <mergeCell ref="H10:I10"/>
    <mergeCell ref="B6:I6"/>
    <mergeCell ref="B4:I5"/>
    <mergeCell ref="B8:I8"/>
    <mergeCell ref="B9:I9"/>
    <mergeCell ref="K10:P10"/>
    <mergeCell ref="Q11:R11"/>
    <mergeCell ref="B11:G11"/>
    <mergeCell ref="H11:I11"/>
    <mergeCell ref="B16:D16"/>
    <mergeCell ref="H12:I12"/>
    <mergeCell ref="K12:N12"/>
    <mergeCell ref="O12:R12"/>
    <mergeCell ref="Q16:R16"/>
    <mergeCell ref="B12:D12"/>
    <mergeCell ref="Q14:R14"/>
    <mergeCell ref="O14:P14"/>
    <mergeCell ref="E13:G13"/>
    <mergeCell ref="B13:D13"/>
    <mergeCell ref="K13:N13"/>
    <mergeCell ref="K171:R171"/>
    <mergeCell ref="B139:R142"/>
    <mergeCell ref="B138:R138"/>
    <mergeCell ref="B151:I151"/>
    <mergeCell ref="R145:R146"/>
    <mergeCell ref="B166:H166"/>
    <mergeCell ref="K166:R166"/>
    <mergeCell ref="B160:I160"/>
    <mergeCell ref="K160:Q160"/>
    <mergeCell ref="B149:I149"/>
    <mergeCell ref="K162:Q162"/>
    <mergeCell ref="B157:I157"/>
    <mergeCell ref="K157:Q157"/>
    <mergeCell ref="B158:I158"/>
    <mergeCell ref="K158:Q158"/>
    <mergeCell ref="B161:I161"/>
    <mergeCell ref="K161:Q161"/>
    <mergeCell ref="B152:I152"/>
    <mergeCell ref="B153:I153"/>
    <mergeCell ref="B145:Q146"/>
    <mergeCell ref="B24:I24"/>
    <mergeCell ref="B38:E38"/>
    <mergeCell ref="B40:C40"/>
    <mergeCell ref="K28:N28"/>
    <mergeCell ref="B30:I30"/>
    <mergeCell ref="B19:D19"/>
    <mergeCell ref="C52:G52"/>
    <mergeCell ref="B83:I83"/>
    <mergeCell ref="C56:G56"/>
    <mergeCell ref="K79:P79"/>
    <mergeCell ref="K80:Q81"/>
    <mergeCell ref="K49:O49"/>
    <mergeCell ref="K60:O60"/>
    <mergeCell ref="K61:O61"/>
    <mergeCell ref="K57:O57"/>
    <mergeCell ref="B150:I150"/>
    <mergeCell ref="B23:I23"/>
    <mergeCell ref="C54:D54"/>
    <mergeCell ref="L101:M101"/>
    <mergeCell ref="B101:F101"/>
    <mergeCell ref="K56:O56"/>
    <mergeCell ref="C58:D58"/>
    <mergeCell ref="B159:I159"/>
    <mergeCell ref="K159:Q159"/>
    <mergeCell ref="B154:I154"/>
    <mergeCell ref="B84:I84"/>
    <mergeCell ref="B85:I87"/>
    <mergeCell ref="O103:Q103"/>
    <mergeCell ref="B102:F102"/>
    <mergeCell ref="I98:I99"/>
    <mergeCell ref="J98:J99"/>
    <mergeCell ref="K125:N125"/>
    <mergeCell ref="B127:I127"/>
    <mergeCell ref="B128:I128"/>
    <mergeCell ref="K85:P85"/>
    <mergeCell ref="K86:Q87"/>
    <mergeCell ref="L102:M102"/>
    <mergeCell ref="L103:M103"/>
    <mergeCell ref="I91:I92"/>
    <mergeCell ref="B110:I110"/>
    <mergeCell ref="K96:R97"/>
    <mergeCell ref="O98:Q99"/>
    <mergeCell ref="B105:D105"/>
    <mergeCell ref="G98:G99"/>
    <mergeCell ref="E105:H105"/>
    <mergeCell ref="E93:H93"/>
    <mergeCell ref="F58:G58"/>
    <mergeCell ref="K45:R46"/>
    <mergeCell ref="Q15:R15"/>
    <mergeCell ref="E91:H92"/>
    <mergeCell ref="B90:N90"/>
    <mergeCell ref="B91:D93"/>
    <mergeCell ref="F54:G54"/>
    <mergeCell ref="L98:M99"/>
    <mergeCell ref="B98:F99"/>
    <mergeCell ref="K19:M19"/>
    <mergeCell ref="N19:R19"/>
    <mergeCell ref="D40:E40"/>
    <mergeCell ref="F40:G40"/>
    <mergeCell ref="B25:I25"/>
    <mergeCell ref="K18:M18"/>
    <mergeCell ref="B17:D17"/>
    <mergeCell ref="E16:G16"/>
    <mergeCell ref="H16:I16"/>
    <mergeCell ref="N17:P17"/>
    <mergeCell ref="H17:I17"/>
    <mergeCell ref="K15:N15"/>
    <mergeCell ref="O15:P15"/>
    <mergeCell ref="E18:I18"/>
    <mergeCell ref="N16:P16"/>
  </mergeCells>
  <phoneticPr fontId="0" type="noConversion"/>
  <conditionalFormatting sqref="R145:R146">
    <cfRule type="cellIs" dxfId="63" priority="267" stopIfTrue="1" operator="equal">
      <formula>"Nej"</formula>
    </cfRule>
  </conditionalFormatting>
  <conditionalFormatting sqref="K169:R169 K172:R173">
    <cfRule type="expression" dxfId="62" priority="231" stopIfTrue="1">
      <formula>$I$166="Ja"</formula>
    </cfRule>
  </conditionalFormatting>
  <conditionalFormatting sqref="O125">
    <cfRule type="cellIs" dxfId="61" priority="179" stopIfTrue="1" operator="equal">
      <formula>"Nej"</formula>
    </cfRule>
  </conditionalFormatting>
  <conditionalFormatting sqref="O131">
    <cfRule type="cellIs" dxfId="60" priority="177" stopIfTrue="1" operator="equal">
      <formula>"Nej"</formula>
    </cfRule>
  </conditionalFormatting>
  <conditionalFormatting sqref="O22">
    <cfRule type="cellIs" dxfId="59" priority="174" stopIfTrue="1" operator="equal">
      <formula>"Nej"</formula>
    </cfRule>
  </conditionalFormatting>
  <conditionalFormatting sqref="F41:H41">
    <cfRule type="expression" dxfId="58" priority="150" stopIfTrue="1">
      <formula>$B$38="Leveransavtal"</formula>
    </cfRule>
  </conditionalFormatting>
  <conditionalFormatting sqref="B74:I74 B81:I81 B87:I87">
    <cfRule type="expression" dxfId="57" priority="147" stopIfTrue="1">
      <formula>B71&lt;&gt;Välj1</formula>
    </cfRule>
  </conditionalFormatting>
  <conditionalFormatting sqref="O87:Q87 M86:N87 M81:N81">
    <cfRule type="expression" dxfId="56" priority="146" stopIfTrue="1">
      <formula>S76&lt;&gt;0</formula>
    </cfRule>
  </conditionalFormatting>
  <conditionalFormatting sqref="Q72">
    <cfRule type="expression" dxfId="55" priority="145" stopIfTrue="1">
      <formula>B70&lt;&gt;Välj1</formula>
    </cfRule>
  </conditionalFormatting>
  <conditionalFormatting sqref="R158:R162">
    <cfRule type="expression" dxfId="54" priority="129" stopIfTrue="1">
      <formula>B158&lt;&gt;0</formula>
    </cfRule>
  </conditionalFormatting>
  <conditionalFormatting sqref="N19:R19">
    <cfRule type="expression" dxfId="53" priority="126" stopIfTrue="1">
      <formula>$K$19="Nej"</formula>
    </cfRule>
  </conditionalFormatting>
  <conditionalFormatting sqref="Q79">
    <cfRule type="expression" dxfId="52" priority="123" stopIfTrue="1">
      <formula>B77&lt;&gt;Välj1</formula>
    </cfRule>
  </conditionalFormatting>
  <conditionalFormatting sqref="Q85">
    <cfRule type="expression" dxfId="51" priority="120" stopIfTrue="1">
      <formula>B83&lt;&gt;Välj1</formula>
    </cfRule>
  </conditionalFormatting>
  <conditionalFormatting sqref="B72:I72 B79:I79 B85:I85">
    <cfRule type="expression" dxfId="50" priority="269" stopIfTrue="1">
      <formula>B70&lt;&gt;Välj1</formula>
    </cfRule>
  </conditionalFormatting>
  <conditionalFormatting sqref="B73:I73 B80:I80 B86:I86">
    <cfRule type="expression" dxfId="49" priority="271" stopIfTrue="1">
      <formula>#REF!&lt;&gt;Välj1</formula>
    </cfRule>
  </conditionalFormatting>
  <conditionalFormatting sqref="P94:Q95 P104:Q104 J104:N104 N106 P106:Q106 AA101 Q105:R105 K95:N95 L94:N94 S89:T89 K93:R93">
    <cfRule type="expression" dxfId="48" priority="73" stopIfTrue="1">
      <formula>#REF!=TRUE</formula>
    </cfRule>
  </conditionalFormatting>
  <conditionalFormatting sqref="O22">
    <cfRule type="expression" dxfId="47" priority="285" stopIfTrue="1">
      <formula>AF22</formula>
    </cfRule>
  </conditionalFormatting>
  <conditionalFormatting sqref="O86:Q86 O81:Q81">
    <cfRule type="expression" dxfId="46" priority="287" stopIfTrue="1">
      <formula>AE76="Nej"</formula>
    </cfRule>
  </conditionalFormatting>
  <conditionalFormatting sqref="E50 C62:R62 H60:R60 C58:R58 H56:R56 H48 J48:R48 H49:R50">
    <cfRule type="expression" dxfId="45" priority="293" stopIfTrue="1">
      <formula>$AF44</formula>
    </cfRule>
  </conditionalFormatting>
  <conditionalFormatting sqref="I105">
    <cfRule type="cellIs" dxfId="44" priority="65" stopIfTrue="1" operator="greaterThan">
      <formula>1</formula>
    </cfRule>
    <cfRule type="cellIs" dxfId="43" priority="66" stopIfTrue="1" operator="lessThan">
      <formula>1</formula>
    </cfRule>
  </conditionalFormatting>
  <conditionalFormatting sqref="Q72 Q79 Q85">
    <cfRule type="expression" dxfId="42" priority="63" stopIfTrue="1">
      <formula>Q72="Nej"</formula>
    </cfRule>
  </conditionalFormatting>
  <conditionalFormatting sqref="H52:R52 C53:R54">
    <cfRule type="expression" dxfId="41" priority="57" stopIfTrue="1">
      <formula>#REF!</formula>
    </cfRule>
  </conditionalFormatting>
  <conditionalFormatting sqref="C57:R57">
    <cfRule type="expression" dxfId="40" priority="56" stopIfTrue="1">
      <formula>$AF53</formula>
    </cfRule>
  </conditionalFormatting>
  <conditionalFormatting sqref="C61:R61">
    <cfRule type="expression" dxfId="39" priority="55" stopIfTrue="1">
      <formula>$AF57</formula>
    </cfRule>
  </conditionalFormatting>
  <conditionalFormatting sqref="J91:J95">
    <cfRule type="expression" dxfId="38" priority="50" stopIfTrue="1">
      <formula>#REF!=TRUE</formula>
    </cfRule>
  </conditionalFormatting>
  <conditionalFormatting sqref="K91:N92">
    <cfRule type="expression" dxfId="37" priority="49" stopIfTrue="1">
      <formula>#REF!=TRUE</formula>
    </cfRule>
  </conditionalFormatting>
  <conditionalFormatting sqref="C59:R59">
    <cfRule type="expression" dxfId="36" priority="45" stopIfTrue="1">
      <formula>$AF55</formula>
    </cfRule>
  </conditionalFormatting>
  <conditionalFormatting sqref="C55:R55">
    <cfRule type="expression" dxfId="35" priority="44" stopIfTrue="1">
      <formula>$AF51</formula>
    </cfRule>
  </conditionalFormatting>
  <conditionalFormatting sqref="C51:R51">
    <cfRule type="expression" dxfId="34" priority="43" stopIfTrue="1">
      <formula>#REF!</formula>
    </cfRule>
  </conditionalFormatting>
  <conditionalFormatting sqref="C47:R47">
    <cfRule type="expression" dxfId="33" priority="41" stopIfTrue="1">
      <formula>$AF43</formula>
    </cfRule>
  </conditionalFormatting>
  <conditionalFormatting sqref="J107:N107 Q107">
    <cfRule type="expression" dxfId="32" priority="33" stopIfTrue="1">
      <formula>#REF!=TRUE</formula>
    </cfRule>
  </conditionalFormatting>
  <conditionalFormatting sqref="R113:R121">
    <cfRule type="expression" dxfId="31" priority="297" stopIfTrue="1">
      <formula>OR($I$168="Nej",$I$168="")</formula>
    </cfRule>
  </conditionalFormatting>
  <conditionalFormatting sqref="S109:AA117">
    <cfRule type="expression" dxfId="30" priority="299" stopIfTrue="1">
      <formula>OR($I$168="Nej",$I$168="")</formula>
    </cfRule>
  </conditionalFormatting>
  <conditionalFormatting sqref="O28">
    <cfRule type="cellIs" dxfId="29" priority="28" stopIfTrue="1" operator="equal">
      <formula>"Nej"</formula>
    </cfRule>
    <cfRule type="expression" dxfId="28" priority="29" stopIfTrue="1">
      <formula>$B$28="Ja"</formula>
    </cfRule>
  </conditionalFormatting>
  <conditionalFormatting sqref="B30:I30">
    <cfRule type="expression" dxfId="27" priority="27" stopIfTrue="1">
      <formula>$B$28="Ja"</formula>
    </cfRule>
  </conditionalFormatting>
  <conditionalFormatting sqref="N103:Q103">
    <cfRule type="expression" dxfId="26" priority="26" stopIfTrue="1">
      <formula>$I$103="Ja"</formula>
    </cfRule>
  </conditionalFormatting>
  <conditionalFormatting sqref="K103:M103">
    <cfRule type="expression" dxfId="25" priority="25" stopIfTrue="1">
      <formula>$I$103="Nej"</formula>
    </cfRule>
  </conditionalFormatting>
  <conditionalFormatting sqref="L103:M103">
    <cfRule type="expression" dxfId="24" priority="24" stopIfTrue="1">
      <formula>$I$103="Ja"</formula>
    </cfRule>
  </conditionalFormatting>
  <conditionalFormatting sqref="K103">
    <cfRule type="expression" dxfId="23" priority="23" stopIfTrue="1">
      <formula>$I$103="Ja"</formula>
    </cfRule>
  </conditionalFormatting>
  <conditionalFormatting sqref="N100:Q100">
    <cfRule type="expression" dxfId="22" priority="22" stopIfTrue="1">
      <formula>$I$100="Ja"</formula>
    </cfRule>
  </conditionalFormatting>
  <conditionalFormatting sqref="K100:M100">
    <cfRule type="expression" dxfId="21" priority="21" stopIfTrue="1">
      <formula>$I$100="Nej"</formula>
    </cfRule>
  </conditionalFormatting>
  <conditionalFormatting sqref="L100:M100">
    <cfRule type="expression" dxfId="20" priority="20" stopIfTrue="1">
      <formula>$I$100="Ja"</formula>
    </cfRule>
  </conditionalFormatting>
  <conditionalFormatting sqref="K100">
    <cfRule type="expression" dxfId="19" priority="19" stopIfTrue="1">
      <formula>$I$100="Ja"</formula>
    </cfRule>
  </conditionalFormatting>
  <conditionalFormatting sqref="N102:Q102">
    <cfRule type="expression" dxfId="18" priority="18" stopIfTrue="1">
      <formula>$I$102="Ja"</formula>
    </cfRule>
  </conditionalFormatting>
  <conditionalFormatting sqref="K102:M102">
    <cfRule type="expression" dxfId="17" priority="17" stopIfTrue="1">
      <formula>$I$102="Nej"</formula>
    </cfRule>
  </conditionalFormatting>
  <conditionalFormatting sqref="L102:M102">
    <cfRule type="expression" dxfId="16" priority="16" stopIfTrue="1">
      <formula>$I$102="Ja"</formula>
    </cfRule>
  </conditionalFormatting>
  <conditionalFormatting sqref="K102">
    <cfRule type="expression" dxfId="15" priority="15" stopIfTrue="1">
      <formula>$I$102="Ja"</formula>
    </cfRule>
  </conditionalFormatting>
  <conditionalFormatting sqref="N101:Q101">
    <cfRule type="expression" dxfId="14" priority="14" stopIfTrue="1">
      <formula>$I$101="Ja"</formula>
    </cfRule>
  </conditionalFormatting>
  <conditionalFormatting sqref="K101:M101">
    <cfRule type="expression" dxfId="13" priority="13" stopIfTrue="1">
      <formula>$I$101="Nej"</formula>
    </cfRule>
  </conditionalFormatting>
  <conditionalFormatting sqref="L101:M101">
    <cfRule type="expression" dxfId="12" priority="12" stopIfTrue="1">
      <formula>$I$101="Ja"</formula>
    </cfRule>
  </conditionalFormatting>
  <conditionalFormatting sqref="K101">
    <cfRule type="expression" dxfId="11" priority="11" stopIfTrue="1">
      <formula>$I$101="Ja"</formula>
    </cfRule>
  </conditionalFormatting>
  <conditionalFormatting sqref="B41:C41">
    <cfRule type="expression" dxfId="10" priority="8" stopIfTrue="1">
      <formula>$B$38="Leveransavtal"</formula>
    </cfRule>
  </conditionalFormatting>
  <conditionalFormatting sqref="D41:E41">
    <cfRule type="expression" dxfId="9" priority="7" stopIfTrue="1">
      <formula>$B$38="Leveransavtal"</formula>
    </cfRule>
  </conditionalFormatting>
  <conditionalFormatting sqref="I48">
    <cfRule type="expression" dxfId="8" priority="6" stopIfTrue="1">
      <formula>$AF44</formula>
    </cfRule>
  </conditionalFormatting>
  <conditionalFormatting sqref="C49:G49">
    <cfRule type="expression" dxfId="7" priority="5" stopIfTrue="1">
      <formula>$AF45</formula>
    </cfRule>
  </conditionalFormatting>
  <conditionalFormatting sqref="C50:D50">
    <cfRule type="expression" dxfId="6" priority="4" stopIfTrue="1">
      <formula>$AF46</formula>
    </cfRule>
  </conditionalFormatting>
  <conditionalFormatting sqref="B114:I121">
    <cfRule type="expression" dxfId="5" priority="2" stopIfTrue="1">
      <formula>$I$111="Nej"</formula>
    </cfRule>
  </conditionalFormatting>
  <conditionalFormatting sqref="F50:G50">
    <cfRule type="expression" dxfId="4" priority="1" stopIfTrue="1">
      <formula>$B$38="Leveransavtal"</formula>
    </cfRule>
  </conditionalFormatting>
  <conditionalFormatting sqref="K80:L81 K86:L87">
    <cfRule type="expression" dxfId="3" priority="302" stopIfTrue="1">
      <formula>Q79&lt;&gt;0</formula>
    </cfRule>
  </conditionalFormatting>
  <conditionalFormatting sqref="O131 O125">
    <cfRule type="expression" dxfId="2" priority="311" stopIfTrue="1">
      <formula>AF121</formula>
    </cfRule>
  </conditionalFormatting>
  <conditionalFormatting sqref="M80:N80">
    <cfRule type="expression" dxfId="1" priority="313" stopIfTrue="1">
      <formula>#REF!&lt;&gt;0</formula>
    </cfRule>
  </conditionalFormatting>
  <conditionalFormatting sqref="O80:Q80">
    <cfRule type="expression" dxfId="0" priority="315" stopIfTrue="1">
      <formula>#REF!="Nej"</formula>
    </cfRule>
  </conditionalFormatting>
  <dataValidations count="14">
    <dataValidation type="list" allowBlank="1" showInputMessage="1" showErrorMessage="1" sqref="O131 O22 O125 L163 R145 I166 Q72 R158:R162 Q85 K19 Q79 O28 K100:K103 I111 B28" xr:uid="{00000000-0002-0000-0100-000000000000}">
      <formula1>"Ja,Nej"</formula1>
    </dataValidation>
    <dataValidation type="date" errorStyle="information" allowBlank="1" showInputMessage="1" showErrorMessage="1" errorTitle="Fel" error="Ange datum i datumformatet ÅÅÅÅ-MM-DD och får inte vara tidigare än 2012-01-01 eller senare än 2016-01-01_x000a_Alternativt texten &quot;Ej tillämpligt&quot;_x000a_" promptTitle="Datum" prompt="Datum i datumformatet ÅÅÅÅ-MM-DD alternativt texten &quot;Ej tillämpligt&quot;_x000a_" sqref="D41:E41" xr:uid="{00000000-0002-0000-0100-000001000000}">
      <formula1>40544</formula1>
      <formula2>72686</formula2>
    </dataValidation>
    <dataValidation type="list" allowBlank="1" showInputMessage="1" showErrorMessage="1" sqref="H41" xr:uid="{00000000-0002-0000-0100-000002000000}">
      <formula1>"Mån,År"</formula1>
    </dataValidation>
    <dataValidation type="decimal" allowBlank="1" showInputMessage="1" showErrorMessage="1" error="Talet måste vara mellan 0 och 100" sqref="F41:G41" xr:uid="{00000000-0002-0000-0100-000003000000}">
      <formula1>0</formula1>
      <formula2>100</formula2>
    </dataValidation>
    <dataValidation type="list" allowBlank="1" showInputMessage="1" showErrorMessage="1" prompt="Välj i listan genom att klicka på pilen till höger." sqref="B38:E38" xr:uid="{00000000-0002-0000-0100-000004000000}">
      <formula1>"Välj typ av kontrakt,Enstaka beställning,Leveransavtal"</formula1>
    </dataValidation>
    <dataValidation type="list" allowBlank="1" showInputMessage="1" showErrorMessage="1" sqref="B70:I70 B77:I77 B83:I83" xr:uid="{00000000-0002-0000-0100-000005000000}">
      <formula1>ListvalNrProduktTjänst</formula1>
    </dataValidation>
    <dataValidation type="list" allowBlank="1" showInputMessage="1" showErrorMessage="1" prompt="Klicka på pilen till höger för val i lista." sqref="C8:I8" xr:uid="{00000000-0002-0000-0100-000006000000}">
      <formula1>TblRegion</formula1>
    </dataValidation>
    <dataValidation type="list" allowBlank="1" showInputMessage="1" showErrorMessage="1" prompt="Klicka på pilen till höger för val i lista." sqref="C48:G48 C56:G56 C52:G52 C60:G60" xr:uid="{00000000-0002-0000-0100-000007000000}">
      <formula1>INDEX(Exempelrollval,,KompValNr1)</formula1>
    </dataValidation>
    <dataValidation allowBlank="1" showInputMessage="1" showErrorMessage="1" prompt="ÅÅÅÅ-MM-DD_x000a_" sqref="C50:D50 F50:G50 C58:D58 F58:G58 C54:D54 F54:G54 C62:D62 F62:G62" xr:uid="{00000000-0002-0000-0100-000008000000}"/>
    <dataValidation type="list" allowBlank="1" showInputMessage="1" showErrorMessage="1" sqref="I49 I57 I53 I61" xr:uid="{00000000-0002-0000-0100-000009000000}">
      <formula1>"Nivå 2,Nivå 3,Nivå 4,Nivå 5"</formula1>
    </dataValidation>
    <dataValidation type="decimal" allowBlank="1" showInputMessage="1" showErrorMessage="1" errorTitle="Poäng" error="Poäng måste vara mellan 0 och 1000" sqref="N100:N103 G100:G103" xr:uid="{00000000-0002-0000-0100-00000A000000}">
      <formula1>0</formula1>
      <formula2>1000</formula2>
    </dataValidation>
    <dataValidation type="list" allowBlank="1" showInputMessage="1" showErrorMessage="1" errorTitle="Svar" error="Endast Ja eller Nej" sqref="I100:I103" xr:uid="{00000000-0002-0000-0100-00000B000000}">
      <formula1>"Ja,Nej"</formula1>
    </dataValidation>
    <dataValidation type="date" errorStyle="information" showInputMessage="1" showErrorMessage="1" errorTitle="Fel" error="Ange datum i datumformatet ÅÅÅÅ-MM-DD" promptTitle="Datum" prompt="Datum i datumformatet ÅÅÅÅ-MM-DD alternativt texten &quot;Ej tillämpligt&quot;_x000a_" sqref="B41:C41" xr:uid="{00000000-0002-0000-0100-00000C000000}">
      <formula1>40544</formula1>
      <formula2>72686</formula2>
    </dataValidation>
    <dataValidation type="list" allowBlank="1" showInputMessage="1" showErrorMessage="1" prompt="Klicka på pilen till höger för val i lista." sqref="B34:I34" xr:uid="{00000000-0002-0000-0100-00000D000000}">
      <formula1>"Systemutveckling"</formula1>
    </dataValidation>
  </dataValidations>
  <hyperlinks>
    <hyperlink ref="H47" location="Information!A3" display="Förklaring Nivå 1-5" xr:uid="{00000000-0004-0000-0100-000000000000}"/>
    <hyperlink ref="H51" location="Information!A3" display="Förklaring Nivå 1-5" xr:uid="{00000000-0004-0000-0100-000002000000}"/>
    <hyperlink ref="H55" location="Information!A3" display="Förklaring Nivå 1-5" xr:uid="{00000000-0004-0000-0100-000003000000}"/>
    <hyperlink ref="H59" location="Information!A3" display="Förklaring Nivå 1-5" xr:uid="{00000000-0004-0000-0100-000004000000}"/>
    <hyperlink ref="E19" r:id="rId1" xr:uid="{00000000-0004-0000-0100-000005000000}"/>
  </hyperlinks>
  <pageMargins left="0.59055118110236227" right="0.59055118110236227" top="0.39370078740157483" bottom="0.39370078740157483" header="0.51181102362204722" footer="0.19685039370078741"/>
  <pageSetup paperSize="9" scale="72" fitToHeight="0" orientation="landscape" r:id="rId2"/>
  <headerFooter alignWithMargins="0">
    <oddFooter>&amp;R&amp;P (&amp;N)</oddFooter>
  </headerFooter>
  <rowBreaks count="4" manualBreakCount="4">
    <brk id="38" max="17" man="1"/>
    <brk id="61" max="17" man="1"/>
    <brk id="84" max="17" man="1"/>
    <brk id="132" max="17"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Button 1">
              <controlPr defaultSize="0" print="0" autoFill="0" autoPict="0" macro="[0]!LockYelowField">
                <anchor moveWithCells="1">
                  <from>
                    <xdr:col>1</xdr:col>
                    <xdr:colOff>368300</xdr:colOff>
                    <xdr:row>171</xdr:row>
                    <xdr:rowOff>101600</xdr:rowOff>
                  </from>
                  <to>
                    <xdr:col>2</xdr:col>
                    <xdr:colOff>520700</xdr:colOff>
                    <xdr:row>173</xdr:row>
                    <xdr:rowOff>101600</xdr:rowOff>
                  </to>
                </anchor>
              </controlPr>
            </control>
          </mc:Choice>
        </mc:AlternateContent>
        <mc:AlternateContent xmlns:mc="http://schemas.openxmlformats.org/markup-compatibility/2006">
          <mc:Choice Requires="x14">
            <control shapeId="1026" r:id="rId6" name="Button 2">
              <controlPr defaultSize="0" print="0" autoFill="0" autoPict="0" macro="[0]!UnLockYelowField">
                <anchor moveWithCells="1">
                  <from>
                    <xdr:col>2</xdr:col>
                    <xdr:colOff>596900</xdr:colOff>
                    <xdr:row>171</xdr:row>
                    <xdr:rowOff>101600</xdr:rowOff>
                  </from>
                  <to>
                    <xdr:col>4</xdr:col>
                    <xdr:colOff>101600</xdr:colOff>
                    <xdr:row>173</xdr:row>
                    <xdr:rowOff>101600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46"/>
  <sheetViews>
    <sheetView showGridLines="0" topLeftCell="A35" workbookViewId="0">
      <selection activeCell="A60" sqref="A60"/>
    </sheetView>
  </sheetViews>
  <sheetFormatPr baseColWidth="10" defaultColWidth="8.83203125" defaultRowHeight="13" x14ac:dyDescent="0.15"/>
  <cols>
    <col min="1" max="1" width="119.5" style="100" customWidth="1"/>
  </cols>
  <sheetData>
    <row r="3" spans="1:1" ht="14" x14ac:dyDescent="0.15">
      <c r="A3" s="99" t="s">
        <v>212</v>
      </c>
    </row>
    <row r="4" spans="1:1" ht="56" x14ac:dyDescent="0.15">
      <c r="A4" s="97" t="s">
        <v>189</v>
      </c>
    </row>
    <row r="6" spans="1:1" ht="14" x14ac:dyDescent="0.15">
      <c r="A6" s="99" t="s">
        <v>185</v>
      </c>
    </row>
    <row r="7" spans="1:1" ht="14" x14ac:dyDescent="0.15">
      <c r="A7" s="100" t="s">
        <v>186</v>
      </c>
    </row>
    <row r="8" spans="1:1" ht="14" x14ac:dyDescent="0.15">
      <c r="A8" s="100" t="s">
        <v>187</v>
      </c>
    </row>
    <row r="9" spans="1:1" ht="14" x14ac:dyDescent="0.15">
      <c r="A9" s="100" t="s">
        <v>188</v>
      </c>
    </row>
    <row r="10" spans="1:1" ht="42" x14ac:dyDescent="0.15">
      <c r="A10" s="97" t="s">
        <v>190</v>
      </c>
    </row>
    <row r="12" spans="1:1" ht="14" x14ac:dyDescent="0.15">
      <c r="A12" s="99" t="s">
        <v>164</v>
      </c>
    </row>
    <row r="13" spans="1:1" ht="14" x14ac:dyDescent="0.15">
      <c r="A13" s="100" t="s">
        <v>165</v>
      </c>
    </row>
    <row r="14" spans="1:1" ht="14" x14ac:dyDescent="0.15">
      <c r="A14" s="100" t="s">
        <v>166</v>
      </c>
    </row>
    <row r="15" spans="1:1" ht="14" x14ac:dyDescent="0.15">
      <c r="A15" s="100" t="s">
        <v>167</v>
      </c>
    </row>
    <row r="16" spans="1:1" ht="14" x14ac:dyDescent="0.15">
      <c r="A16" s="100" t="s">
        <v>168</v>
      </c>
    </row>
    <row r="18" spans="1:1" ht="14" x14ac:dyDescent="0.15">
      <c r="A18" s="99" t="s">
        <v>116</v>
      </c>
    </row>
    <row r="19" spans="1:1" ht="14" x14ac:dyDescent="0.15">
      <c r="A19" s="97" t="s">
        <v>260</v>
      </c>
    </row>
    <row r="20" spans="1:1" ht="14" x14ac:dyDescent="0.15">
      <c r="A20" s="97" t="s">
        <v>261</v>
      </c>
    </row>
    <row r="21" spans="1:1" ht="14" x14ac:dyDescent="0.15">
      <c r="A21" s="97" t="s">
        <v>169</v>
      </c>
    </row>
    <row r="22" spans="1:1" ht="14" x14ac:dyDescent="0.15">
      <c r="A22" s="97" t="s">
        <v>262</v>
      </c>
    </row>
    <row r="24" spans="1:1" ht="14" x14ac:dyDescent="0.15">
      <c r="A24" s="99" t="s">
        <v>117</v>
      </c>
    </row>
    <row r="25" spans="1:1" ht="14" x14ac:dyDescent="0.15">
      <c r="A25" s="97" t="s">
        <v>170</v>
      </c>
    </row>
    <row r="26" spans="1:1" ht="14" x14ac:dyDescent="0.15">
      <c r="A26" s="97" t="s">
        <v>171</v>
      </c>
    </row>
    <row r="27" spans="1:1" ht="14" x14ac:dyDescent="0.15">
      <c r="A27" s="97" t="s">
        <v>169</v>
      </c>
    </row>
    <row r="28" spans="1:1" ht="14" x14ac:dyDescent="0.15">
      <c r="A28" s="97" t="s">
        <v>172</v>
      </c>
    </row>
    <row r="29" spans="1:1" x14ac:dyDescent="0.15">
      <c r="A29" s="97"/>
    </row>
    <row r="30" spans="1:1" ht="14" x14ac:dyDescent="0.15">
      <c r="A30" s="99" t="s">
        <v>118</v>
      </c>
    </row>
    <row r="31" spans="1:1" ht="14" x14ac:dyDescent="0.15">
      <c r="A31" s="97" t="s">
        <v>173</v>
      </c>
    </row>
    <row r="32" spans="1:1" ht="14" x14ac:dyDescent="0.15">
      <c r="A32" s="97" t="s">
        <v>174</v>
      </c>
    </row>
    <row r="33" spans="1:1" ht="14" x14ac:dyDescent="0.15">
      <c r="A33" s="97" t="s">
        <v>175</v>
      </c>
    </row>
    <row r="34" spans="1:1" ht="14" x14ac:dyDescent="0.15">
      <c r="A34" s="97" t="s">
        <v>176</v>
      </c>
    </row>
    <row r="36" spans="1:1" ht="14" x14ac:dyDescent="0.15">
      <c r="A36" s="99" t="s">
        <v>119</v>
      </c>
    </row>
    <row r="37" spans="1:1" ht="14" x14ac:dyDescent="0.15">
      <c r="A37" s="97" t="s">
        <v>177</v>
      </c>
    </row>
    <row r="38" spans="1:1" ht="28" x14ac:dyDescent="0.15">
      <c r="A38" s="97" t="s">
        <v>178</v>
      </c>
    </row>
    <row r="39" spans="1:1" ht="14" x14ac:dyDescent="0.15">
      <c r="A39" s="97" t="s">
        <v>179</v>
      </c>
    </row>
    <row r="40" spans="1:1" ht="14" x14ac:dyDescent="0.15">
      <c r="A40" s="97" t="s">
        <v>180</v>
      </c>
    </row>
    <row r="41" spans="1:1" x14ac:dyDescent="0.15">
      <c r="A41" s="97"/>
    </row>
    <row r="42" spans="1:1" ht="14" x14ac:dyDescent="0.15">
      <c r="A42" s="99" t="s">
        <v>120</v>
      </c>
    </row>
    <row r="43" spans="1:1" ht="14" x14ac:dyDescent="0.15">
      <c r="A43" s="97" t="s">
        <v>181</v>
      </c>
    </row>
    <row r="44" spans="1:1" ht="14" x14ac:dyDescent="0.15">
      <c r="A44" s="97" t="s">
        <v>182</v>
      </c>
    </row>
    <row r="45" spans="1:1" ht="14" x14ac:dyDescent="0.15">
      <c r="A45" s="97" t="s">
        <v>183</v>
      </c>
    </row>
    <row r="46" spans="1:1" ht="14" x14ac:dyDescent="0.15">
      <c r="A46" s="97" t="s">
        <v>184</v>
      </c>
    </row>
  </sheetData>
  <sheetProtection password="D09A" sheet="1" formatColumns="0" formatRows="0"/>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V68"/>
  <sheetViews>
    <sheetView showGridLines="0" topLeftCell="H9" workbookViewId="0">
      <selection activeCell="I49" sqref="I49:I57"/>
    </sheetView>
  </sheetViews>
  <sheetFormatPr baseColWidth="10" defaultColWidth="9.1640625" defaultRowHeight="13" x14ac:dyDescent="0.15"/>
  <cols>
    <col min="1" max="2" width="9.1640625" style="1"/>
    <col min="3" max="3" width="15" style="1" bestFit="1" customWidth="1"/>
    <col min="4" max="4" width="12.5" style="1" bestFit="1" customWidth="1"/>
    <col min="5" max="5" width="12.5" style="1" customWidth="1"/>
    <col min="6" max="6" width="18.5" style="1" bestFit="1" customWidth="1"/>
    <col min="7" max="7" width="49.5" style="1" customWidth="1"/>
    <col min="8" max="9" width="30.5" style="1" customWidth="1"/>
    <col min="10" max="10" width="9.1640625" style="1"/>
    <col min="11" max="11" width="12.5" style="1" bestFit="1" customWidth="1"/>
    <col min="12" max="12" width="9.1640625" style="1"/>
    <col min="13" max="13" width="18.1640625" style="1" customWidth="1"/>
    <col min="14" max="20" width="25.5" style="1" customWidth="1"/>
    <col min="21" max="21" width="42.5" style="1" bestFit="1" customWidth="1"/>
    <col min="22" max="22" width="24.5" style="1" bestFit="1" customWidth="1"/>
    <col min="23" max="16384" width="9.1640625" style="1"/>
  </cols>
  <sheetData>
    <row r="1" spans="2:22" ht="14" x14ac:dyDescent="0.15">
      <c r="B1" s="1" t="s">
        <v>7</v>
      </c>
      <c r="C1" s="6" t="s">
        <v>9</v>
      </c>
      <c r="F1" s="68" t="s">
        <v>85</v>
      </c>
      <c r="G1" s="68" t="s">
        <v>85</v>
      </c>
      <c r="H1" s="90"/>
      <c r="I1" s="90"/>
      <c r="M1" s="13" t="s">
        <v>44</v>
      </c>
      <c r="N1" s="13" t="s">
        <v>104</v>
      </c>
      <c r="O1" s="13" t="s">
        <v>20</v>
      </c>
      <c r="P1" s="13" t="s">
        <v>2</v>
      </c>
      <c r="Q1" s="13" t="s">
        <v>3</v>
      </c>
      <c r="R1" s="13" t="s">
        <v>6</v>
      </c>
      <c r="S1" s="13" t="s">
        <v>19</v>
      </c>
      <c r="T1" s="13" t="s">
        <v>1</v>
      </c>
      <c r="U1" s="13" t="s">
        <v>21</v>
      </c>
      <c r="V1" s="13" t="s">
        <v>105</v>
      </c>
    </row>
    <row r="2" spans="2:22" x14ac:dyDescent="0.15">
      <c r="B2" s="1" t="s">
        <v>8</v>
      </c>
      <c r="C2" s="1" t="s">
        <v>9</v>
      </c>
      <c r="F2" s="12" t="s">
        <v>252</v>
      </c>
      <c r="G2" s="78" t="s">
        <v>253</v>
      </c>
      <c r="H2" s="91"/>
      <c r="I2" s="91"/>
      <c r="J2" s="1" t="s">
        <v>12</v>
      </c>
      <c r="M2" s="12"/>
      <c r="N2" s="12"/>
      <c r="O2" s="12"/>
      <c r="P2" s="12"/>
      <c r="Q2" s="12"/>
      <c r="R2" s="12"/>
      <c r="S2" s="12"/>
      <c r="T2" s="12"/>
      <c r="U2" s="12"/>
      <c r="V2" s="12"/>
    </row>
    <row r="3" spans="2:22" x14ac:dyDescent="0.15">
      <c r="B3" s="1" t="s">
        <v>10</v>
      </c>
      <c r="C3" s="1" t="s">
        <v>9</v>
      </c>
      <c r="D3" s="1" t="s">
        <v>16</v>
      </c>
      <c r="F3" s="12" t="s">
        <v>86</v>
      </c>
      <c r="G3" s="78" t="s">
        <v>94</v>
      </c>
      <c r="H3" s="92"/>
      <c r="I3" s="92"/>
      <c r="J3" s="1" t="s">
        <v>12</v>
      </c>
      <c r="M3" s="12"/>
      <c r="N3" s="12"/>
      <c r="O3" s="12"/>
      <c r="P3" s="12"/>
      <c r="Q3" s="12"/>
      <c r="R3" s="12"/>
      <c r="S3" s="12"/>
      <c r="T3" s="12"/>
      <c r="U3" s="12"/>
      <c r="V3" s="79"/>
    </row>
    <row r="4" spans="2:22" x14ac:dyDescent="0.15">
      <c r="B4" s="1" t="s">
        <v>11</v>
      </c>
      <c r="C4" s="10" t="s">
        <v>12</v>
      </c>
      <c r="D4" s="1" t="s">
        <v>13</v>
      </c>
      <c r="F4" s="12" t="s">
        <v>87</v>
      </c>
      <c r="G4" s="12" t="s">
        <v>91</v>
      </c>
      <c r="H4" s="92"/>
      <c r="I4" s="92"/>
      <c r="J4" s="1" t="s">
        <v>12</v>
      </c>
      <c r="M4" s="12"/>
      <c r="N4" s="12"/>
      <c r="O4" s="12"/>
      <c r="P4" s="12"/>
      <c r="Q4" s="12"/>
      <c r="R4" s="12"/>
      <c r="S4" s="12"/>
      <c r="T4" s="12"/>
      <c r="U4" s="12"/>
      <c r="V4" s="79"/>
    </row>
    <row r="5" spans="2:22" x14ac:dyDescent="0.15">
      <c r="C5" s="7"/>
      <c r="D5" s="1" t="s">
        <v>14</v>
      </c>
      <c r="F5" s="12" t="s">
        <v>88</v>
      </c>
      <c r="G5" s="12" t="s">
        <v>92</v>
      </c>
      <c r="H5" s="91"/>
      <c r="I5" s="91"/>
      <c r="J5" s="1" t="s">
        <v>12</v>
      </c>
      <c r="M5" s="12"/>
      <c r="N5" s="12"/>
      <c r="O5" s="12"/>
      <c r="P5" s="12"/>
      <c r="Q5" s="12"/>
      <c r="R5" s="12"/>
      <c r="S5" s="12"/>
      <c r="T5" s="12"/>
      <c r="U5" s="12"/>
      <c r="V5" s="79"/>
    </row>
    <row r="6" spans="2:22" x14ac:dyDescent="0.15">
      <c r="C6" s="8"/>
      <c r="D6" s="1" t="s">
        <v>15</v>
      </c>
      <c r="F6" s="12" t="s">
        <v>89</v>
      </c>
      <c r="G6" s="78" t="s">
        <v>95</v>
      </c>
      <c r="H6" s="92"/>
      <c r="I6" s="92"/>
      <c r="J6" s="1" t="s">
        <v>12</v>
      </c>
      <c r="M6" s="12"/>
      <c r="N6" s="12"/>
      <c r="O6" s="12"/>
      <c r="P6" s="12"/>
      <c r="Q6" s="12"/>
      <c r="R6" s="12"/>
      <c r="S6" s="12"/>
      <c r="T6" s="12"/>
      <c r="U6" s="12"/>
      <c r="V6" s="79"/>
    </row>
    <row r="7" spans="2:22" x14ac:dyDescent="0.15">
      <c r="C7" s="11"/>
      <c r="D7" s="1" t="s">
        <v>17</v>
      </c>
      <c r="F7" s="12" t="s">
        <v>90</v>
      </c>
      <c r="G7" s="12" t="s">
        <v>93</v>
      </c>
      <c r="J7" s="1" t="s">
        <v>12</v>
      </c>
      <c r="M7" s="12"/>
      <c r="N7" s="12"/>
      <c r="O7" s="12"/>
      <c r="P7" s="12"/>
      <c r="Q7" s="12"/>
      <c r="R7" s="12"/>
      <c r="S7" s="12"/>
      <c r="T7" s="12"/>
      <c r="U7" s="12"/>
      <c r="V7" s="79"/>
    </row>
    <row r="8" spans="2:22" x14ac:dyDescent="0.15">
      <c r="C8" s="9"/>
      <c r="D8" s="1" t="s">
        <v>18</v>
      </c>
      <c r="J8" s="1" t="s">
        <v>12</v>
      </c>
      <c r="M8" s="12"/>
      <c r="N8" s="12"/>
      <c r="O8" s="12"/>
      <c r="P8" s="12"/>
      <c r="Q8" s="12"/>
      <c r="R8" s="12"/>
      <c r="S8" s="12"/>
      <c r="T8" s="12"/>
      <c r="U8" s="12"/>
      <c r="V8" s="79"/>
    </row>
    <row r="9" spans="2:22" x14ac:dyDescent="0.15">
      <c r="J9" s="1" t="s">
        <v>12</v>
      </c>
      <c r="M9" s="12"/>
      <c r="N9" s="12"/>
      <c r="O9" s="12"/>
      <c r="P9" s="12"/>
      <c r="Q9" s="12"/>
      <c r="R9" s="12"/>
      <c r="S9" s="12"/>
      <c r="T9" s="12"/>
      <c r="U9" s="12"/>
      <c r="V9" s="79"/>
    </row>
    <row r="10" spans="2:22" x14ac:dyDescent="0.15">
      <c r="J10" s="76"/>
      <c r="K10" s="76"/>
      <c r="L10" s="76"/>
      <c r="M10" s="12"/>
      <c r="N10" s="12"/>
      <c r="O10" s="12"/>
      <c r="P10" s="12"/>
      <c r="Q10" s="12"/>
      <c r="R10" s="12"/>
      <c r="S10" s="12"/>
      <c r="T10" s="12"/>
      <c r="U10" s="12"/>
      <c r="V10" s="79"/>
    </row>
    <row r="11" spans="2:22" x14ac:dyDescent="0.15">
      <c r="M11" s="12"/>
      <c r="N11" s="12"/>
      <c r="O11" s="12"/>
      <c r="P11" s="12"/>
      <c r="Q11" s="12"/>
      <c r="R11" s="12"/>
      <c r="S11" s="12"/>
      <c r="T11" s="12"/>
      <c r="U11" s="12"/>
      <c r="V11" s="79"/>
    </row>
    <row r="12" spans="2:22" x14ac:dyDescent="0.15">
      <c r="B12" s="6"/>
      <c r="M12" s="12"/>
      <c r="N12" s="12"/>
      <c r="O12" s="12"/>
      <c r="P12" s="12"/>
      <c r="Q12" s="12"/>
      <c r="R12" s="12"/>
      <c r="S12" s="12"/>
      <c r="T12" s="12"/>
      <c r="U12" s="12"/>
      <c r="V12" s="79"/>
    </row>
    <row r="13" spans="2:22" x14ac:dyDescent="0.15">
      <c r="B13" s="5"/>
      <c r="M13" s="12"/>
      <c r="N13" s="12"/>
      <c r="O13" s="12"/>
      <c r="P13" s="12"/>
      <c r="Q13" s="12"/>
      <c r="R13" s="12"/>
      <c r="S13" s="12"/>
      <c r="T13" s="12"/>
      <c r="U13" s="12"/>
      <c r="V13" s="79"/>
    </row>
    <row r="14" spans="2:22" x14ac:dyDescent="0.15">
      <c r="M14" s="12"/>
      <c r="N14" s="12"/>
      <c r="O14" s="12"/>
      <c r="P14" s="12"/>
      <c r="Q14" s="12"/>
      <c r="R14" s="12"/>
      <c r="S14" s="12"/>
      <c r="T14" s="12"/>
      <c r="U14" s="12"/>
      <c r="V14" s="79"/>
    </row>
    <row r="15" spans="2:22" x14ac:dyDescent="0.15">
      <c r="M15" s="12"/>
      <c r="N15" s="12"/>
      <c r="O15" s="12"/>
      <c r="P15" s="12"/>
      <c r="Q15" s="12"/>
      <c r="R15" s="12"/>
      <c r="S15" s="12"/>
      <c r="T15" s="12"/>
      <c r="U15" s="12"/>
      <c r="V15" s="79"/>
    </row>
    <row r="16" spans="2:22" x14ac:dyDescent="0.15">
      <c r="M16" s="12"/>
      <c r="N16" s="12"/>
      <c r="O16" s="12"/>
      <c r="P16" s="12"/>
      <c r="Q16" s="12"/>
      <c r="R16" s="12"/>
      <c r="S16" s="12"/>
      <c r="T16" s="12"/>
      <c r="U16" s="12"/>
      <c r="V16" s="12"/>
    </row>
    <row r="17" spans="5:22" x14ac:dyDescent="0.15">
      <c r="M17" s="12"/>
      <c r="N17" s="12"/>
      <c r="O17" s="12"/>
      <c r="P17" s="12"/>
      <c r="Q17" s="12"/>
      <c r="R17" s="12"/>
      <c r="S17" s="12"/>
      <c r="T17" s="12"/>
      <c r="U17" s="12"/>
      <c r="V17" s="12"/>
    </row>
    <row r="18" spans="5:22" x14ac:dyDescent="0.15">
      <c r="M18" s="12"/>
      <c r="N18" s="12"/>
      <c r="O18" s="12"/>
      <c r="P18" s="12"/>
      <c r="Q18" s="12"/>
      <c r="R18" s="12"/>
      <c r="S18" s="12"/>
      <c r="T18" s="12"/>
      <c r="U18" s="12"/>
      <c r="V18" s="12"/>
    </row>
    <row r="19" spans="5:22" x14ac:dyDescent="0.15">
      <c r="Q19" s="15"/>
    </row>
    <row r="20" spans="5:22" x14ac:dyDescent="0.15">
      <c r="Q20" s="15"/>
    </row>
    <row r="25" spans="5:22" ht="54" customHeight="1" x14ac:dyDescent="0.15">
      <c r="E25" s="69"/>
      <c r="F25" s="68" t="s">
        <v>69</v>
      </c>
      <c r="G25" s="72" t="s">
        <v>83</v>
      </c>
      <c r="H25" s="72" t="s">
        <v>160</v>
      </c>
      <c r="I25" s="72" t="s">
        <v>160</v>
      </c>
      <c r="J25" s="72" t="s">
        <v>161</v>
      </c>
      <c r="K25" s="72" t="s">
        <v>163</v>
      </c>
      <c r="N25" s="68" t="s">
        <v>84</v>
      </c>
      <c r="P25" s="68" t="s">
        <v>115</v>
      </c>
      <c r="U25" s="1" t="s">
        <v>106</v>
      </c>
    </row>
    <row r="26" spans="5:22" x14ac:dyDescent="0.15">
      <c r="E26" s="68" t="s">
        <v>75</v>
      </c>
      <c r="F26" s="12" t="s">
        <v>192</v>
      </c>
      <c r="G26" s="12" t="s">
        <v>192</v>
      </c>
      <c r="H26" s="71"/>
      <c r="I26" s="71"/>
      <c r="J26" s="71"/>
      <c r="K26" s="71"/>
      <c r="L26" s="76" t="s">
        <v>80</v>
      </c>
      <c r="N26" s="12" t="s">
        <v>68</v>
      </c>
      <c r="O26" s="1" t="s">
        <v>79</v>
      </c>
      <c r="P26" s="12"/>
      <c r="U26" s="1" t="s">
        <v>107</v>
      </c>
    </row>
    <row r="27" spans="5:22" x14ac:dyDescent="0.15">
      <c r="E27" s="12" t="s">
        <v>70</v>
      </c>
      <c r="F27" s="12" t="str">
        <f>'2 Specifikation'!C48</f>
        <v>Senior Frontend-utvecklare</v>
      </c>
      <c r="G27" s="70" t="str">
        <f>IF(F27="Välj Exempelroll","",IF(F27=0,"",E27&amp;" "&amp;F27))</f>
        <v>01. Senior Frontend-utvecklare</v>
      </c>
      <c r="H27" s="70" t="e">
        <f>'2 Specifikation'!#REF!</f>
        <v>#REF!</v>
      </c>
      <c r="I27" s="70" t="e">
        <f>'2 Specifikation'!#REF!</f>
        <v>#REF!</v>
      </c>
      <c r="J27" s="70" t="e">
        <f>IF(H27=Välj4,0,MATCH(H27,$M$48:$T$48,0))</f>
        <v>#REF!</v>
      </c>
      <c r="K27" s="96" t="s">
        <v>162</v>
      </c>
      <c r="L27" s="95"/>
      <c r="N27" s="12" t="s">
        <v>123</v>
      </c>
      <c r="P27" s="12" t="s">
        <v>116</v>
      </c>
    </row>
    <row r="28" spans="5:22" x14ac:dyDescent="0.15">
      <c r="E28" s="12" t="s">
        <v>71</v>
      </c>
      <c r="F28" s="12" t="e">
        <f>'2 Specifikation'!#REF!</f>
        <v>#REF!</v>
      </c>
      <c r="G28" s="70" t="e">
        <f>IF(F28="Välj Exempelroll","",IF(F28=0,"",E28&amp;" "&amp;F28))</f>
        <v>#REF!</v>
      </c>
      <c r="H28" s="70" t="e">
        <f>'2 Specifikation'!#REF!</f>
        <v>#REF!</v>
      </c>
      <c r="I28" s="70"/>
      <c r="J28" s="70"/>
      <c r="K28" s="96"/>
      <c r="L28" s="95"/>
      <c r="N28" s="12" t="s">
        <v>122</v>
      </c>
      <c r="P28" s="12" t="s">
        <v>117</v>
      </c>
    </row>
    <row r="29" spans="5:22" x14ac:dyDescent="0.15">
      <c r="E29" s="12" t="s">
        <v>72</v>
      </c>
      <c r="F29" s="12" t="str">
        <f>'2 Specifikation'!C52</f>
        <v>Välj Exempelroll</v>
      </c>
      <c r="G29" s="70" t="str">
        <f>IF(F29="Välj Exempelroll","",IF(F29=0,"",E29&amp;" "&amp;F29))</f>
        <v/>
      </c>
      <c r="H29" s="70" t="e">
        <f>'2 Specifikation'!#REF!</f>
        <v>#REF!</v>
      </c>
      <c r="I29" s="70"/>
      <c r="J29" s="70"/>
      <c r="K29" s="96"/>
      <c r="L29" s="95"/>
      <c r="N29" s="12" t="s">
        <v>110</v>
      </c>
      <c r="P29" s="12" t="s">
        <v>118</v>
      </c>
    </row>
    <row r="30" spans="5:22" x14ac:dyDescent="0.15">
      <c r="E30" s="12" t="s">
        <v>73</v>
      </c>
      <c r="F30" s="12" t="str">
        <f>'2 Specifikation'!C56</f>
        <v>Välj Exempelroll</v>
      </c>
      <c r="G30" s="70" t="str">
        <f>IF(F30="Välj Exempelroll","",IF(F30=0,"",E30&amp;" "&amp;F30))</f>
        <v/>
      </c>
      <c r="H30" s="70" t="e">
        <f>'2 Specifikation'!#REF!</f>
        <v>#REF!</v>
      </c>
      <c r="I30" s="70"/>
      <c r="J30" s="70"/>
      <c r="K30" s="96"/>
      <c r="L30" s="95"/>
      <c r="N30" s="12" t="s">
        <v>111</v>
      </c>
      <c r="P30" s="12" t="s">
        <v>119</v>
      </c>
      <c r="U30" s="1" t="s">
        <v>108</v>
      </c>
    </row>
    <row r="31" spans="5:22" x14ac:dyDescent="0.15">
      <c r="E31" s="12" t="s">
        <v>74</v>
      </c>
      <c r="F31" s="12" t="str">
        <f>'2 Specifikation'!C60</f>
        <v>Välj Exempelroll</v>
      </c>
      <c r="G31" s="70" t="str">
        <f>IF(F31="Välj Exempelroll","",IF(F31=0,"",E31&amp;" "&amp;F31))</f>
        <v/>
      </c>
      <c r="H31" s="70" t="e">
        <f>'2 Specifikation'!#REF!</f>
        <v>#REF!</v>
      </c>
      <c r="I31" s="70"/>
      <c r="J31" s="70"/>
      <c r="K31" s="96"/>
      <c r="L31" s="95"/>
      <c r="N31" s="12" t="s">
        <v>112</v>
      </c>
      <c r="P31" s="12" t="s">
        <v>120</v>
      </c>
    </row>
    <row r="32" spans="5:22" x14ac:dyDescent="0.15">
      <c r="E32" s="93"/>
      <c r="F32" s="93"/>
      <c r="G32" s="70" t="s">
        <v>126</v>
      </c>
      <c r="H32" s="94"/>
      <c r="I32" s="94"/>
      <c r="J32" s="94"/>
      <c r="K32" s="94"/>
      <c r="N32" s="12" t="s">
        <v>113</v>
      </c>
    </row>
    <row r="33" spans="7:20" x14ac:dyDescent="0.15">
      <c r="N33" s="12" t="s">
        <v>114</v>
      </c>
    </row>
    <row r="35" spans="7:20" x14ac:dyDescent="0.15">
      <c r="N35" s="68" t="s">
        <v>57</v>
      </c>
    </row>
    <row r="36" spans="7:20" x14ac:dyDescent="0.15">
      <c r="N36" s="12" t="s">
        <v>58</v>
      </c>
      <c r="O36" s="1" t="s">
        <v>81</v>
      </c>
    </row>
    <row r="37" spans="7:20" x14ac:dyDescent="0.15">
      <c r="N37" s="12"/>
    </row>
    <row r="38" spans="7:20" x14ac:dyDescent="0.15">
      <c r="N38" s="12" t="s">
        <v>222</v>
      </c>
    </row>
    <row r="39" spans="7:20" x14ac:dyDescent="0.15">
      <c r="N39" s="12"/>
    </row>
    <row r="40" spans="7:20" x14ac:dyDescent="0.15">
      <c r="N40" s="12"/>
    </row>
    <row r="41" spans="7:20" x14ac:dyDescent="0.15">
      <c r="N41" s="12"/>
    </row>
    <row r="42" spans="7:20" x14ac:dyDescent="0.15">
      <c r="N42" s="12"/>
    </row>
    <row r="43" spans="7:20" x14ac:dyDescent="0.15">
      <c r="N43" s="12"/>
    </row>
    <row r="47" spans="7:20" x14ac:dyDescent="0.15">
      <c r="M47" s="427" t="s">
        <v>159</v>
      </c>
      <c r="N47" s="427"/>
      <c r="O47" s="427"/>
      <c r="P47" s="427"/>
      <c r="Q47" s="427"/>
      <c r="R47" s="427"/>
      <c r="S47" s="427"/>
      <c r="T47" s="427"/>
    </row>
    <row r="48" spans="7:20" x14ac:dyDescent="0.15">
      <c r="G48" s="68" t="s">
        <v>96</v>
      </c>
      <c r="H48" s="90"/>
      <c r="I48" s="68" t="s">
        <v>203</v>
      </c>
      <c r="M48" s="68" t="str">
        <f>G50</f>
        <v>Användbarhet</v>
      </c>
      <c r="N48" s="68" t="str">
        <f>G51</f>
        <v>Verksamhetsutveckling och krav</v>
      </c>
      <c r="O48" s="68" t="str">
        <f>G52</f>
        <v>IT-Arkitekt</v>
      </c>
      <c r="P48" s="68" t="str">
        <f>G53</f>
        <v>Systemutveckling och Systemförvaltning</v>
      </c>
      <c r="Q48" s="68" t="str">
        <f>G54</f>
        <v>Test och testledning</v>
      </c>
      <c r="R48" s="68" t="str">
        <f>G55</f>
        <v>Ledning och styrning</v>
      </c>
      <c r="S48" s="68" t="str">
        <f>G56</f>
        <v>IT-Säkerhet</v>
      </c>
      <c r="T48" s="68" t="str">
        <f>G57</f>
        <v>Annan enligt specifikation</v>
      </c>
    </row>
    <row r="49" spans="6:20" x14ac:dyDescent="0.15">
      <c r="F49" s="89" t="s">
        <v>128</v>
      </c>
      <c r="G49" s="12" t="s">
        <v>127</v>
      </c>
      <c r="H49" s="89" t="s">
        <v>204</v>
      </c>
      <c r="I49" s="12" t="s">
        <v>127</v>
      </c>
      <c r="M49" s="12" t="s">
        <v>131</v>
      </c>
      <c r="N49" s="12" t="s">
        <v>131</v>
      </c>
      <c r="O49" s="12" t="s">
        <v>131</v>
      </c>
      <c r="P49" s="12" t="s">
        <v>131</v>
      </c>
      <c r="Q49" s="12" t="s">
        <v>131</v>
      </c>
      <c r="R49" s="12" t="s">
        <v>131</v>
      </c>
      <c r="S49" s="12" t="s">
        <v>131</v>
      </c>
      <c r="T49" s="12" t="s">
        <v>124</v>
      </c>
    </row>
    <row r="50" spans="6:20" x14ac:dyDescent="0.15">
      <c r="G50" s="12" t="s">
        <v>97</v>
      </c>
      <c r="H50" s="92"/>
      <c r="I50" s="12" t="s">
        <v>97</v>
      </c>
      <c r="M50" s="12" t="s">
        <v>132</v>
      </c>
      <c r="N50" s="12" t="s">
        <v>137</v>
      </c>
      <c r="O50" s="12" t="s">
        <v>141</v>
      </c>
      <c r="P50" s="12" t="s">
        <v>144</v>
      </c>
      <c r="Q50" s="12" t="s">
        <v>148</v>
      </c>
      <c r="R50" s="12" t="s">
        <v>152</v>
      </c>
      <c r="S50" s="12" t="s">
        <v>157</v>
      </c>
      <c r="T50" s="12"/>
    </row>
    <row r="51" spans="6:20" x14ac:dyDescent="0.15">
      <c r="G51" s="12" t="s">
        <v>98</v>
      </c>
      <c r="H51" s="92"/>
      <c r="I51" s="12" t="s">
        <v>98</v>
      </c>
      <c r="M51" s="12" t="s">
        <v>133</v>
      </c>
      <c r="N51" s="12" t="s">
        <v>138</v>
      </c>
      <c r="O51" s="12" t="s">
        <v>142</v>
      </c>
      <c r="P51" s="12" t="s">
        <v>145</v>
      </c>
      <c r="Q51" s="12" t="s">
        <v>149</v>
      </c>
      <c r="R51" s="12" t="s">
        <v>153</v>
      </c>
      <c r="S51" s="12" t="s">
        <v>158</v>
      </c>
      <c r="T51" s="12"/>
    </row>
    <row r="52" spans="6:20" x14ac:dyDescent="0.15">
      <c r="G52" s="12" t="s">
        <v>99</v>
      </c>
      <c r="H52" s="92"/>
      <c r="I52" s="12" t="s">
        <v>99</v>
      </c>
      <c r="M52" s="12" t="s">
        <v>134</v>
      </c>
      <c r="N52" s="12" t="s">
        <v>139</v>
      </c>
      <c r="O52" s="12" t="s">
        <v>143</v>
      </c>
      <c r="P52" s="12" t="s">
        <v>146</v>
      </c>
      <c r="Q52" s="12" t="s">
        <v>150</v>
      </c>
      <c r="R52" s="12" t="s">
        <v>154</v>
      </c>
      <c r="S52" s="12"/>
      <c r="T52" s="12"/>
    </row>
    <row r="53" spans="6:20" x14ac:dyDescent="0.15">
      <c r="G53" s="12" t="s">
        <v>100</v>
      </c>
      <c r="H53" s="92"/>
      <c r="I53" s="12" t="s">
        <v>100</v>
      </c>
      <c r="M53" s="12" t="s">
        <v>135</v>
      </c>
      <c r="N53" s="12" t="s">
        <v>140</v>
      </c>
      <c r="O53" s="12"/>
      <c r="P53" s="12" t="s">
        <v>147</v>
      </c>
      <c r="Q53" s="12" t="s">
        <v>151</v>
      </c>
      <c r="R53" s="12" t="s">
        <v>155</v>
      </c>
      <c r="S53" s="12"/>
      <c r="T53" s="12"/>
    </row>
    <row r="54" spans="6:20" x14ac:dyDescent="0.15">
      <c r="G54" s="12" t="s">
        <v>101</v>
      </c>
      <c r="H54" s="92"/>
      <c r="I54" s="12" t="s">
        <v>101</v>
      </c>
      <c r="M54" s="12" t="s">
        <v>136</v>
      </c>
      <c r="N54" s="12"/>
      <c r="O54" s="12"/>
      <c r="P54" s="12"/>
      <c r="Q54" s="12"/>
      <c r="R54" s="12" t="s">
        <v>156</v>
      </c>
      <c r="S54" s="12"/>
      <c r="T54" s="12"/>
    </row>
    <row r="55" spans="6:20" x14ac:dyDescent="0.15">
      <c r="G55" s="12" t="s">
        <v>102</v>
      </c>
      <c r="H55" s="92"/>
      <c r="I55" s="12" t="s">
        <v>102</v>
      </c>
    </row>
    <row r="56" spans="6:20" x14ac:dyDescent="0.15">
      <c r="G56" s="12" t="s">
        <v>103</v>
      </c>
      <c r="H56" s="92"/>
      <c r="I56" s="12" t="s">
        <v>103</v>
      </c>
    </row>
    <row r="57" spans="6:20" x14ac:dyDescent="0.15">
      <c r="G57" s="12" t="s">
        <v>124</v>
      </c>
      <c r="H57" s="92"/>
      <c r="I57" s="12" t="s">
        <v>124</v>
      </c>
    </row>
    <row r="59" spans="6:20" x14ac:dyDescent="0.15">
      <c r="G59" s="68" t="s">
        <v>129</v>
      </c>
      <c r="H59" s="90"/>
      <c r="I59" s="90"/>
    </row>
    <row r="60" spans="6:20" x14ac:dyDescent="0.15">
      <c r="F60" s="89" t="s">
        <v>130</v>
      </c>
      <c r="G60" s="12" t="s">
        <v>131</v>
      </c>
      <c r="H60" s="92"/>
      <c r="I60" s="92"/>
    </row>
    <row r="61" spans="6:20" x14ac:dyDescent="0.15">
      <c r="G61" s="12" t="s">
        <v>132</v>
      </c>
      <c r="H61" s="92"/>
      <c r="I61" s="92"/>
    </row>
    <row r="62" spans="6:20" x14ac:dyDescent="0.15">
      <c r="G62" s="12" t="s">
        <v>133</v>
      </c>
      <c r="H62" s="92"/>
      <c r="I62" s="92"/>
    </row>
    <row r="63" spans="6:20" x14ac:dyDescent="0.15">
      <c r="G63" s="12" t="s">
        <v>134</v>
      </c>
      <c r="H63" s="92"/>
      <c r="I63" s="92"/>
    </row>
    <row r="64" spans="6:20" x14ac:dyDescent="0.15">
      <c r="G64" s="12" t="s">
        <v>135</v>
      </c>
      <c r="H64" s="92"/>
      <c r="I64" s="92"/>
    </row>
    <row r="65" spans="7:9" x14ac:dyDescent="0.15">
      <c r="G65" s="12" t="s">
        <v>136</v>
      </c>
      <c r="H65" s="92"/>
      <c r="I65" s="92"/>
    </row>
    <row r="66" spans="7:9" x14ac:dyDescent="0.15">
      <c r="G66" s="12" t="s">
        <v>102</v>
      </c>
      <c r="H66" s="92"/>
      <c r="I66" s="92"/>
    </row>
    <row r="67" spans="7:9" x14ac:dyDescent="0.15">
      <c r="G67" s="12" t="s">
        <v>103</v>
      </c>
      <c r="H67" s="92"/>
      <c r="I67" s="92"/>
    </row>
    <row r="68" spans="7:9" x14ac:dyDescent="0.15">
      <c r="G68" s="12" t="s">
        <v>124</v>
      </c>
      <c r="H68" s="92"/>
      <c r="I68" s="92"/>
    </row>
  </sheetData>
  <mergeCells count="1">
    <mergeCell ref="M47:T47"/>
  </mergeCells>
  <phoneticPr fontId="14" type="noConversion"/>
  <pageMargins left="0.7" right="0.7" top="0.75" bottom="0.75" header="0.3" footer="0.3"/>
  <pageSetup paperSize="9" scale="24"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Kalkylblad</vt:lpstr>
      </vt:variant>
      <vt:variant>
        <vt:i4>4</vt:i4>
      </vt:variant>
      <vt:variant>
        <vt:lpstr>Namngivna områden</vt:lpstr>
      </vt:variant>
      <vt:variant>
        <vt:i4>25</vt:i4>
      </vt:variant>
    </vt:vector>
  </HeadingPairs>
  <TitlesOfParts>
    <vt:vector size="29" baseType="lpstr">
      <vt:lpstr>1 Försättssida</vt:lpstr>
      <vt:lpstr>2 Specifikation</vt:lpstr>
      <vt:lpstr>Information</vt:lpstr>
      <vt:lpstr>Admin</vt:lpstr>
      <vt:lpstr>Exempelrollval</vt:lpstr>
      <vt:lpstr>KompValNr1</vt:lpstr>
      <vt:lpstr>LarmStatus</vt:lpstr>
      <vt:lpstr>ListLevNamn</vt:lpstr>
      <vt:lpstr>ListvalNrProduktTjänst</vt:lpstr>
      <vt:lpstr>pkey</vt:lpstr>
      <vt:lpstr>TblAnbudsområde</vt:lpstr>
      <vt:lpstr>TblBörKrav</vt:lpstr>
      <vt:lpstr>TblKompetensområde</vt:lpstr>
      <vt:lpstr>TblLeverantörer</vt:lpstr>
      <vt:lpstr>TblNivå</vt:lpstr>
      <vt:lpstr>TblRegion</vt:lpstr>
      <vt:lpstr>TblSkaKrav</vt:lpstr>
      <vt:lpstr>TblTilldelningskriterier</vt:lpstr>
      <vt:lpstr>UKey</vt:lpstr>
      <vt:lpstr>'2 Specifikation'!Utskriftsområde</vt:lpstr>
      <vt:lpstr>VerNr</vt:lpstr>
      <vt:lpstr>Välj1</vt:lpstr>
      <vt:lpstr>Välj2</vt:lpstr>
      <vt:lpstr>Välj3</vt:lpstr>
      <vt:lpstr>Välj4</vt:lpstr>
      <vt:lpstr>Välj5</vt:lpstr>
      <vt:lpstr>Välj6</vt:lpstr>
      <vt:lpstr>Wkey</vt:lpstr>
      <vt:lpstr>YColor</vt:lpstr>
    </vt:vector>
  </TitlesOfParts>
  <Company>VHS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dc:creator>
  <cp:lastModifiedBy>Microsoft Office User</cp:lastModifiedBy>
  <cp:lastPrinted>2015-06-09T15:45:52Z</cp:lastPrinted>
  <dcterms:created xsi:type="dcterms:W3CDTF">2008-11-24T11:40:31Z</dcterms:created>
  <dcterms:modified xsi:type="dcterms:W3CDTF">2021-11-29T10:07:19Z</dcterms:modified>
</cp:coreProperties>
</file>